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23_ERiK_Tabellenberichterstattung_2024\Tabellen_für_Veröffentlichung\"/>
    </mc:Choice>
  </mc:AlternateContent>
  <xr:revisionPtr revIDLastSave="0" documentId="13_ncr:1_{2B77073C-342C-431C-BE1F-925A74474606}" xr6:coauthVersionLast="47" xr6:coauthVersionMax="47" xr10:uidLastSave="{00000000-0000-0000-0000-000000000000}"/>
  <bookViews>
    <workbookView xWindow="28680" yWindow="-120" windowWidth="29040" windowHeight="17640" tabRatio="794" xr2:uid="{00000000-000D-0000-FFFF-FFFF00000000}"/>
  </bookViews>
  <sheets>
    <sheet name="Inhalt" sheetId="20" r:id="rId1"/>
    <sheet name="Daten HF-09.0.1" sheetId="2" r:id="rId2"/>
    <sheet name="Daten HF-09.0.2" sheetId="8" r:id="rId3"/>
    <sheet name="Daten HF-09.0.3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M149" i="21"/>
  <c r="M148" i="21"/>
  <c r="B148" i="21"/>
  <c r="M147" i="21"/>
  <c r="B147" i="21"/>
  <c r="V147" i="21"/>
  <c r="M146" i="21"/>
  <c r="M145" i="21"/>
  <c r="B145" i="21"/>
  <c r="M144" i="21"/>
  <c r="B144" i="21"/>
  <c r="V144" i="21"/>
  <c r="M143" i="21"/>
  <c r="M142" i="21"/>
  <c r="B142" i="21"/>
  <c r="M141" i="21"/>
  <c r="B141" i="21"/>
  <c r="V141" i="21"/>
  <c r="M140" i="21"/>
  <c r="M139" i="21"/>
  <c r="B139" i="21"/>
  <c r="M138" i="21"/>
  <c r="B138" i="21"/>
  <c r="V138" i="21"/>
  <c r="M137" i="21"/>
  <c r="M136" i="21"/>
  <c r="B136" i="21"/>
  <c r="M135" i="21"/>
  <c r="B135" i="21"/>
  <c r="V135" i="21"/>
  <c r="M134" i="21"/>
  <c r="M133" i="21"/>
  <c r="B133" i="21"/>
  <c r="M132" i="21"/>
  <c r="B132" i="21"/>
  <c r="V132" i="21"/>
  <c r="M131" i="21"/>
  <c r="M119" i="21"/>
  <c r="B119" i="21"/>
  <c r="M118" i="21"/>
  <c r="B118" i="21"/>
  <c r="V118" i="21"/>
  <c r="M117" i="21"/>
  <c r="M116" i="21"/>
  <c r="B116" i="21"/>
  <c r="M115" i="21"/>
  <c r="B115" i="21"/>
  <c r="V115" i="21"/>
  <c r="M114" i="21"/>
  <c r="M113" i="21"/>
  <c r="B113" i="21"/>
  <c r="M112" i="21"/>
  <c r="B112" i="21"/>
  <c r="V112" i="21"/>
  <c r="M111" i="21"/>
  <c r="M110" i="21"/>
  <c r="B110" i="21"/>
  <c r="M109" i="21"/>
  <c r="B109" i="21"/>
  <c r="V109" i="21"/>
  <c r="M108" i="21"/>
  <c r="M107" i="21"/>
  <c r="B107" i="21"/>
  <c r="M106" i="21"/>
  <c r="B106" i="21"/>
  <c r="V106" i="21"/>
  <c r="M105" i="21"/>
  <c r="M104" i="21"/>
  <c r="B104" i="21"/>
  <c r="M103" i="21"/>
  <c r="M102" i="21"/>
  <c r="M101" i="21"/>
  <c r="B101" i="21"/>
  <c r="AL89" i="21"/>
  <c r="AJ89" i="21"/>
  <c r="AH89" i="21"/>
  <c r="AF89" i="21"/>
  <c r="AD89" i="21"/>
  <c r="AB89" i="21"/>
  <c r="Z89" i="21"/>
  <c r="X89" i="21"/>
  <c r="V89" i="21"/>
  <c r="T89" i="21"/>
  <c r="R89" i="21"/>
  <c r="P89" i="21"/>
  <c r="N89" i="21"/>
  <c r="L89" i="21"/>
  <c r="J89" i="21"/>
  <c r="H89" i="21"/>
  <c r="F89" i="21"/>
  <c r="D89" i="21"/>
  <c r="AK88" i="21"/>
  <c r="B88" i="21"/>
  <c r="AL88" i="21"/>
  <c r="AI88" i="21"/>
  <c r="AG88" i="21"/>
  <c r="AE88" i="21"/>
  <c r="AC88" i="21"/>
  <c r="AA88" i="21"/>
  <c r="Y88" i="21"/>
  <c r="W88" i="21"/>
  <c r="U88" i="21"/>
  <c r="S88" i="21"/>
  <c r="T88" i="21"/>
  <c r="Q88" i="21"/>
  <c r="R88" i="21"/>
  <c r="O88" i="21"/>
  <c r="P88" i="21"/>
  <c r="M88" i="21"/>
  <c r="N88" i="21"/>
  <c r="K88" i="21"/>
  <c r="L88" i="21"/>
  <c r="I88" i="21"/>
  <c r="J88" i="21"/>
  <c r="G88" i="21"/>
  <c r="E88" i="21"/>
  <c r="F88" i="21"/>
  <c r="C88" i="21"/>
  <c r="D88" i="21"/>
  <c r="AK87" i="21"/>
  <c r="AI87" i="21"/>
  <c r="AG87" i="21"/>
  <c r="AE87" i="21"/>
  <c r="AC87" i="21"/>
  <c r="AA87" i="21"/>
  <c r="Y87" i="21"/>
  <c r="W87" i="21"/>
  <c r="U87" i="21"/>
  <c r="S87" i="21"/>
  <c r="Q87" i="21"/>
  <c r="O87" i="21"/>
  <c r="M87" i="21"/>
  <c r="K87" i="21"/>
  <c r="I87" i="21"/>
  <c r="G87" i="21"/>
  <c r="E87" i="21"/>
  <c r="C87" i="21"/>
  <c r="B87" i="21"/>
  <c r="Z87" i="21"/>
  <c r="AL86" i="21"/>
  <c r="AJ86" i="21"/>
  <c r="AH86" i="21"/>
  <c r="AF86" i="21"/>
  <c r="AD86" i="21"/>
  <c r="AB86" i="21"/>
  <c r="Z86" i="21"/>
  <c r="X86" i="21"/>
  <c r="V86" i="21"/>
  <c r="T86" i="21"/>
  <c r="R86" i="21"/>
  <c r="P86" i="21"/>
  <c r="N86" i="21"/>
  <c r="L86" i="21"/>
  <c r="J86" i="21"/>
  <c r="H86" i="21"/>
  <c r="F86" i="21"/>
  <c r="D86" i="21"/>
  <c r="AL85" i="21"/>
  <c r="AJ85" i="21"/>
  <c r="AH85" i="21"/>
  <c r="AF85" i="21"/>
  <c r="AD85" i="21"/>
  <c r="AB85" i="21"/>
  <c r="Z85" i="21"/>
  <c r="X85" i="21"/>
  <c r="V85" i="21"/>
  <c r="T85" i="21"/>
  <c r="R85" i="21"/>
  <c r="P85" i="21"/>
  <c r="N85" i="21"/>
  <c r="L85" i="21"/>
  <c r="J85" i="21"/>
  <c r="H85" i="21"/>
  <c r="F85" i="21"/>
  <c r="D85" i="21"/>
  <c r="AL84" i="21"/>
  <c r="AJ84" i="21"/>
  <c r="AH84" i="21"/>
  <c r="AF84" i="21"/>
  <c r="AD84" i="21"/>
  <c r="AB84" i="21"/>
  <c r="Z84" i="21"/>
  <c r="X84" i="21"/>
  <c r="V84" i="21"/>
  <c r="T84" i="21"/>
  <c r="R84" i="21"/>
  <c r="P84" i="21"/>
  <c r="N84" i="21"/>
  <c r="L84" i="21"/>
  <c r="J84" i="21"/>
  <c r="H84" i="21"/>
  <c r="F84" i="21"/>
  <c r="D84" i="21"/>
  <c r="AL83" i="21"/>
  <c r="AJ83" i="21"/>
  <c r="AH83" i="21"/>
  <c r="AF83" i="21"/>
  <c r="AD83" i="21"/>
  <c r="AB83" i="21"/>
  <c r="Z83" i="21"/>
  <c r="X83" i="21"/>
  <c r="V83" i="21"/>
  <c r="T83" i="21"/>
  <c r="R83" i="21"/>
  <c r="P83" i="21"/>
  <c r="N83" i="21"/>
  <c r="L83" i="21"/>
  <c r="J83" i="21"/>
  <c r="H83" i="21"/>
  <c r="F83" i="21"/>
  <c r="D83" i="21"/>
  <c r="AL82" i="21"/>
  <c r="AJ82" i="21"/>
  <c r="AH82" i="21"/>
  <c r="AF82" i="21"/>
  <c r="AD82" i="21"/>
  <c r="AB82" i="21"/>
  <c r="Z82" i="21"/>
  <c r="X82" i="21"/>
  <c r="V82" i="21"/>
  <c r="T82" i="21"/>
  <c r="R82" i="21"/>
  <c r="P82" i="21"/>
  <c r="N82" i="21"/>
  <c r="L82" i="21"/>
  <c r="J82" i="21"/>
  <c r="H82" i="21"/>
  <c r="F82" i="21"/>
  <c r="D82" i="21"/>
  <c r="AL81" i="21"/>
  <c r="AJ81" i="21"/>
  <c r="AH81" i="21"/>
  <c r="AF81" i="21"/>
  <c r="AD81" i="21"/>
  <c r="AB81" i="21"/>
  <c r="Z81" i="21"/>
  <c r="X81" i="21"/>
  <c r="V81" i="21"/>
  <c r="T81" i="21"/>
  <c r="R81" i="21"/>
  <c r="P81" i="21"/>
  <c r="N81" i="21"/>
  <c r="L81" i="21"/>
  <c r="J81" i="21"/>
  <c r="H81" i="21"/>
  <c r="F81" i="21"/>
  <c r="D81" i="21"/>
  <c r="AL80" i="21"/>
  <c r="AJ80" i="21"/>
  <c r="AH80" i="21"/>
  <c r="AF80" i="21"/>
  <c r="AD80" i="21"/>
  <c r="AB80" i="21"/>
  <c r="Z80" i="21"/>
  <c r="X80" i="21"/>
  <c r="V80" i="21"/>
  <c r="T80" i="21"/>
  <c r="R80" i="21"/>
  <c r="P80" i="21"/>
  <c r="N80" i="21"/>
  <c r="L80" i="21"/>
  <c r="J80" i="21"/>
  <c r="H80" i="21"/>
  <c r="F80" i="21"/>
  <c r="D80" i="21"/>
  <c r="AL79" i="21"/>
  <c r="AJ79" i="21"/>
  <c r="AH79" i="21"/>
  <c r="AF79" i="21"/>
  <c r="AD79" i="21"/>
  <c r="AB79" i="21"/>
  <c r="Z79" i="21"/>
  <c r="X79" i="21"/>
  <c r="V79" i="21"/>
  <c r="T79" i="21"/>
  <c r="R79" i="21"/>
  <c r="P79" i="21"/>
  <c r="N79" i="21"/>
  <c r="L79" i="21"/>
  <c r="J79" i="21"/>
  <c r="H79" i="21"/>
  <c r="F79" i="21"/>
  <c r="D79" i="21"/>
  <c r="AL78" i="21"/>
  <c r="AJ78" i="21"/>
  <c r="AH78" i="21"/>
  <c r="AF78" i="21"/>
  <c r="AD78" i="21"/>
  <c r="AB78" i="21"/>
  <c r="Z78" i="21"/>
  <c r="X78" i="21"/>
  <c r="V78" i="21"/>
  <c r="T78" i="21"/>
  <c r="R78" i="21"/>
  <c r="P78" i="21"/>
  <c r="N78" i="21"/>
  <c r="L78" i="21"/>
  <c r="J78" i="21"/>
  <c r="H78" i="21"/>
  <c r="F78" i="21"/>
  <c r="D78" i="21"/>
  <c r="AL77" i="21"/>
  <c r="AJ77" i="21"/>
  <c r="AH77" i="21"/>
  <c r="AF77" i="21"/>
  <c r="AD77" i="21"/>
  <c r="AB77" i="21"/>
  <c r="Z77" i="21"/>
  <c r="X77" i="21"/>
  <c r="V77" i="21"/>
  <c r="T77" i="21"/>
  <c r="R77" i="21"/>
  <c r="P77" i="21"/>
  <c r="N77" i="21"/>
  <c r="L77" i="21"/>
  <c r="J77" i="21"/>
  <c r="H77" i="21"/>
  <c r="F77" i="21"/>
  <c r="D77" i="21"/>
  <c r="AL76" i="21"/>
  <c r="AJ76" i="21"/>
  <c r="AH76" i="21"/>
  <c r="AF76" i="21"/>
  <c r="AD76" i="21"/>
  <c r="AB76" i="21"/>
  <c r="Z76" i="21"/>
  <c r="X76" i="21"/>
  <c r="V76" i="21"/>
  <c r="T76" i="21"/>
  <c r="R76" i="21"/>
  <c r="P76" i="21"/>
  <c r="N76" i="21"/>
  <c r="L76" i="21"/>
  <c r="J76" i="21"/>
  <c r="H76" i="21"/>
  <c r="F76" i="21"/>
  <c r="D76" i="21"/>
  <c r="AL75" i="21"/>
  <c r="AJ75" i="21"/>
  <c r="AH75" i="21"/>
  <c r="AF75" i="21"/>
  <c r="AD75" i="21"/>
  <c r="AB75" i="21"/>
  <c r="Z75" i="21"/>
  <c r="X75" i="21"/>
  <c r="V75" i="21"/>
  <c r="T75" i="21"/>
  <c r="R75" i="21"/>
  <c r="P75" i="21"/>
  <c r="N75" i="21"/>
  <c r="L75" i="21"/>
  <c r="J75" i="21"/>
  <c r="H75" i="21"/>
  <c r="F75" i="21"/>
  <c r="D75" i="21"/>
  <c r="AL74" i="21"/>
  <c r="AJ74" i="21"/>
  <c r="AH74" i="21"/>
  <c r="AF74" i="21"/>
  <c r="AD74" i="21"/>
  <c r="AB74" i="21"/>
  <c r="Z74" i="21"/>
  <c r="X74" i="21"/>
  <c r="V74" i="21"/>
  <c r="T74" i="21"/>
  <c r="R74" i="21"/>
  <c r="P74" i="21"/>
  <c r="N74" i="21"/>
  <c r="L74" i="21"/>
  <c r="J74" i="21"/>
  <c r="H74" i="21"/>
  <c r="F74" i="21"/>
  <c r="D74" i="21"/>
  <c r="AL73" i="21"/>
  <c r="AJ73" i="21"/>
  <c r="AH73" i="21"/>
  <c r="AF73" i="21"/>
  <c r="AD73" i="21"/>
  <c r="AB73" i="21"/>
  <c r="Z73" i="21"/>
  <c r="X73" i="21"/>
  <c r="V73" i="21"/>
  <c r="T73" i="21"/>
  <c r="R73" i="21"/>
  <c r="P73" i="21"/>
  <c r="N73" i="21"/>
  <c r="L73" i="21"/>
  <c r="J73" i="21"/>
  <c r="H73" i="21"/>
  <c r="F73" i="21"/>
  <c r="D73" i="21"/>
  <c r="AL72" i="21"/>
  <c r="AJ72" i="21"/>
  <c r="AH72" i="21"/>
  <c r="AF72" i="21"/>
  <c r="AD72" i="21"/>
  <c r="AB72" i="21"/>
  <c r="Z72" i="21"/>
  <c r="X72" i="21"/>
  <c r="V72" i="21"/>
  <c r="T72" i="21"/>
  <c r="R72" i="21"/>
  <c r="P72" i="21"/>
  <c r="N72" i="21"/>
  <c r="L72" i="21"/>
  <c r="J72" i="21"/>
  <c r="H72" i="21"/>
  <c r="F72" i="21"/>
  <c r="D72" i="21"/>
  <c r="AL71" i="21"/>
  <c r="AJ71" i="21"/>
  <c r="AH71" i="21"/>
  <c r="AF71" i="21"/>
  <c r="AD71" i="21"/>
  <c r="AB71" i="21"/>
  <c r="Z71" i="21"/>
  <c r="X71" i="21"/>
  <c r="V71" i="21"/>
  <c r="T71" i="21"/>
  <c r="R71" i="21"/>
  <c r="P71" i="21"/>
  <c r="N71" i="21"/>
  <c r="L71" i="21"/>
  <c r="J71" i="21"/>
  <c r="H71" i="21"/>
  <c r="F71" i="21"/>
  <c r="D71" i="21"/>
  <c r="M29" i="21"/>
  <c r="C29" i="21"/>
  <c r="M28" i="21"/>
  <c r="C28" i="21"/>
  <c r="B28" i="21"/>
  <c r="N28" i="21"/>
  <c r="M27" i="21"/>
  <c r="C27" i="21"/>
  <c r="M26" i="21"/>
  <c r="C26" i="21"/>
  <c r="B26" i="21"/>
  <c r="M25" i="21"/>
  <c r="C25" i="21"/>
  <c r="M24" i="21"/>
  <c r="C24" i="21"/>
  <c r="M23" i="21"/>
  <c r="C23" i="21"/>
  <c r="M22" i="21"/>
  <c r="C22" i="21"/>
  <c r="B22" i="21"/>
  <c r="M21" i="21"/>
  <c r="C21" i="21"/>
  <c r="M20" i="21"/>
  <c r="C20" i="21"/>
  <c r="B20" i="21"/>
  <c r="M19" i="21"/>
  <c r="C19" i="21"/>
  <c r="M18" i="21"/>
  <c r="C18" i="21"/>
  <c r="B18" i="21"/>
  <c r="N18" i="21"/>
  <c r="M17" i="21"/>
  <c r="C17" i="21"/>
  <c r="B17" i="21"/>
  <c r="D17" i="21"/>
  <c r="M16" i="21"/>
  <c r="C16" i="21"/>
  <c r="B16" i="21"/>
  <c r="D16" i="21"/>
  <c r="M15" i="21"/>
  <c r="C15" i="21"/>
  <c r="M14" i="21"/>
  <c r="C14" i="21"/>
  <c r="M13" i="21"/>
  <c r="C13" i="21"/>
  <c r="M12" i="21"/>
  <c r="C12" i="21"/>
  <c r="B12" i="21"/>
  <c r="D12" i="21"/>
  <c r="M11" i="21"/>
  <c r="C11" i="21"/>
  <c r="B11" i="21"/>
  <c r="D11" i="21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E30" i="2"/>
  <c r="E29" i="2"/>
  <c r="E28" i="2"/>
  <c r="B28" i="2"/>
  <c r="F28" i="2"/>
  <c r="E27" i="2"/>
  <c r="B27" i="2"/>
  <c r="E26" i="2"/>
  <c r="B26" i="2"/>
  <c r="E25" i="2"/>
  <c r="E24" i="2"/>
  <c r="B24" i="2"/>
  <c r="F24" i="2"/>
  <c r="E23" i="2"/>
  <c r="E22" i="2"/>
  <c r="E21" i="2"/>
  <c r="E20" i="2"/>
  <c r="B20" i="2"/>
  <c r="E19" i="2"/>
  <c r="E18" i="2"/>
  <c r="B18" i="2"/>
  <c r="E17" i="2"/>
  <c r="E16" i="2"/>
  <c r="B16" i="2"/>
  <c r="E15" i="2"/>
  <c r="B15" i="2"/>
  <c r="E14" i="2"/>
  <c r="E13" i="2"/>
  <c r="E12" i="2"/>
  <c r="N20" i="21"/>
  <c r="N109" i="21"/>
  <c r="X109" i="21"/>
  <c r="D20" i="21"/>
  <c r="AB88" i="21"/>
  <c r="AD88" i="21"/>
  <c r="N12" i="21"/>
  <c r="AH88" i="21"/>
  <c r="B24" i="21"/>
  <c r="N24" i="21"/>
  <c r="AJ88" i="21"/>
  <c r="N141" i="21"/>
  <c r="B25" i="21"/>
  <c r="D25" i="21"/>
  <c r="N112" i="21"/>
  <c r="N106" i="21"/>
  <c r="N11" i="21"/>
  <c r="N115" i="21"/>
  <c r="N135" i="21"/>
  <c r="N144" i="21"/>
  <c r="N16" i="21"/>
  <c r="N17" i="21"/>
  <c r="V88" i="21"/>
  <c r="N132" i="21"/>
  <c r="X88" i="21"/>
  <c r="B13" i="21"/>
  <c r="N13" i="21"/>
  <c r="Z88" i="21"/>
  <c r="N118" i="21"/>
  <c r="N138" i="21"/>
  <c r="N147" i="21"/>
  <c r="B29" i="21"/>
  <c r="D29" i="21"/>
  <c r="H88" i="21"/>
  <c r="AF88" i="21"/>
  <c r="B103" i="21"/>
  <c r="V103" i="21"/>
  <c r="AD104" i="21"/>
  <c r="H104" i="21"/>
  <c r="AB104" i="21"/>
  <c r="F104" i="21"/>
  <c r="J104" i="21"/>
  <c r="Z104" i="21"/>
  <c r="D104" i="21"/>
  <c r="X104" i="21"/>
  <c r="V104" i="21"/>
  <c r="T104" i="21"/>
  <c r="R104" i="21"/>
  <c r="P104" i="21"/>
  <c r="AF104" i="21"/>
  <c r="AL104" i="21"/>
  <c r="AJ104" i="21"/>
  <c r="AH104" i="21"/>
  <c r="L104" i="21"/>
  <c r="AD113" i="21"/>
  <c r="H113" i="21"/>
  <c r="AB113" i="21"/>
  <c r="F113" i="21"/>
  <c r="Z113" i="21"/>
  <c r="D113" i="21"/>
  <c r="X113" i="21"/>
  <c r="J113" i="21"/>
  <c r="V113" i="21"/>
  <c r="T113" i="21"/>
  <c r="R113" i="21"/>
  <c r="P113" i="21"/>
  <c r="AL113" i="21"/>
  <c r="AF113" i="21"/>
  <c r="AJ113" i="21"/>
  <c r="AH113" i="21"/>
  <c r="L113" i="21"/>
  <c r="AD133" i="21"/>
  <c r="H133" i="21"/>
  <c r="AB133" i="21"/>
  <c r="F133" i="21"/>
  <c r="Z133" i="21"/>
  <c r="D133" i="21"/>
  <c r="AF133" i="21"/>
  <c r="X133" i="21"/>
  <c r="V133" i="21"/>
  <c r="T133" i="21"/>
  <c r="R133" i="21"/>
  <c r="P133" i="21"/>
  <c r="J133" i="21"/>
  <c r="AL133" i="21"/>
  <c r="AJ133" i="21"/>
  <c r="AH133" i="21"/>
  <c r="L133" i="21"/>
  <c r="AD142" i="21"/>
  <c r="H142" i="21"/>
  <c r="AB142" i="21"/>
  <c r="F142" i="21"/>
  <c r="Z142" i="21"/>
  <c r="D142" i="21"/>
  <c r="X142" i="21"/>
  <c r="AF142" i="21"/>
  <c r="V142" i="21"/>
  <c r="T142" i="21"/>
  <c r="R142" i="21"/>
  <c r="P142" i="21"/>
  <c r="J142" i="21"/>
  <c r="AL142" i="21"/>
  <c r="AJ142" i="21"/>
  <c r="AH142" i="21"/>
  <c r="L142" i="21"/>
  <c r="N26" i="21"/>
  <c r="D26" i="21"/>
  <c r="AD107" i="21"/>
  <c r="H107" i="21"/>
  <c r="AB107" i="21"/>
  <c r="F107" i="21"/>
  <c r="J107" i="21"/>
  <c r="Z107" i="21"/>
  <c r="D107" i="21"/>
  <c r="X107" i="21"/>
  <c r="V107" i="21"/>
  <c r="T107" i="21"/>
  <c r="R107" i="21"/>
  <c r="P107" i="21"/>
  <c r="AL107" i="21"/>
  <c r="AJ107" i="21"/>
  <c r="AF107" i="21"/>
  <c r="AH107" i="21"/>
  <c r="L107" i="21"/>
  <c r="AD116" i="21"/>
  <c r="H116" i="21"/>
  <c r="AF116" i="21"/>
  <c r="AB116" i="21"/>
  <c r="F116" i="21"/>
  <c r="Z116" i="21"/>
  <c r="D116" i="21"/>
  <c r="X116" i="21"/>
  <c r="V116" i="21"/>
  <c r="T116" i="21"/>
  <c r="R116" i="21"/>
  <c r="P116" i="21"/>
  <c r="AL116" i="21"/>
  <c r="AJ116" i="21"/>
  <c r="J116" i="21"/>
  <c r="AH116" i="21"/>
  <c r="L116" i="21"/>
  <c r="AD136" i="21"/>
  <c r="H136" i="21"/>
  <c r="AB136" i="21"/>
  <c r="F136" i="21"/>
  <c r="AF136" i="21"/>
  <c r="Z136" i="21"/>
  <c r="D136" i="21"/>
  <c r="X136" i="21"/>
  <c r="V136" i="21"/>
  <c r="T136" i="21"/>
  <c r="R136" i="21"/>
  <c r="P136" i="21"/>
  <c r="J136" i="21"/>
  <c r="AL136" i="21"/>
  <c r="AJ136" i="21"/>
  <c r="AH136" i="21"/>
  <c r="L136" i="21"/>
  <c r="AD145" i="21"/>
  <c r="H145" i="21"/>
  <c r="AB145" i="21"/>
  <c r="F145" i="21"/>
  <c r="Z145" i="21"/>
  <c r="D145" i="21"/>
  <c r="AF145" i="21"/>
  <c r="X145" i="21"/>
  <c r="V145" i="21"/>
  <c r="T145" i="21"/>
  <c r="R145" i="21"/>
  <c r="P145" i="21"/>
  <c r="AL145" i="21"/>
  <c r="AJ145" i="21"/>
  <c r="J145" i="21"/>
  <c r="AH145" i="21"/>
  <c r="L145" i="21"/>
  <c r="AD101" i="21"/>
  <c r="H101" i="21"/>
  <c r="AB101" i="21"/>
  <c r="F101" i="21"/>
  <c r="Z101" i="21"/>
  <c r="D101" i="21"/>
  <c r="J101" i="21"/>
  <c r="X101" i="21"/>
  <c r="AF101" i="21"/>
  <c r="V101" i="21"/>
  <c r="T101" i="21"/>
  <c r="R101" i="21"/>
  <c r="P101" i="21"/>
  <c r="AL101" i="21"/>
  <c r="AJ101" i="21"/>
  <c r="AH101" i="21"/>
  <c r="L101" i="21"/>
  <c r="AD110" i="21"/>
  <c r="H110" i="21"/>
  <c r="AB110" i="21"/>
  <c r="F110" i="21"/>
  <c r="Z110" i="21"/>
  <c r="D110" i="21"/>
  <c r="X110" i="21"/>
  <c r="V110" i="21"/>
  <c r="T110" i="21"/>
  <c r="J110" i="21"/>
  <c r="R110" i="21"/>
  <c r="AF110" i="21"/>
  <c r="P110" i="21"/>
  <c r="AL110" i="21"/>
  <c r="AJ110" i="21"/>
  <c r="AH110" i="21"/>
  <c r="L110" i="21"/>
  <c r="AD119" i="21"/>
  <c r="H119" i="21"/>
  <c r="AB119" i="21"/>
  <c r="F119" i="21"/>
  <c r="Z119" i="21"/>
  <c r="D119" i="21"/>
  <c r="X119" i="21"/>
  <c r="V119" i="21"/>
  <c r="T119" i="21"/>
  <c r="J119" i="21"/>
  <c r="R119" i="21"/>
  <c r="P119" i="21"/>
  <c r="AL119" i="21"/>
  <c r="AJ119" i="21"/>
  <c r="AH119" i="21"/>
  <c r="L119" i="21"/>
  <c r="AF119" i="21"/>
  <c r="AD139" i="21"/>
  <c r="H139" i="21"/>
  <c r="AB139" i="21"/>
  <c r="F139" i="21"/>
  <c r="AF139" i="21"/>
  <c r="Z139" i="21"/>
  <c r="D139" i="21"/>
  <c r="X139" i="21"/>
  <c r="J139" i="21"/>
  <c r="V139" i="21"/>
  <c r="T139" i="21"/>
  <c r="R139" i="21"/>
  <c r="P139" i="21"/>
  <c r="AL139" i="21"/>
  <c r="AJ139" i="21"/>
  <c r="AH139" i="21"/>
  <c r="L139" i="21"/>
  <c r="AD148" i="21"/>
  <c r="H148" i="21"/>
  <c r="AB148" i="21"/>
  <c r="F148" i="21"/>
  <c r="Z148" i="21"/>
  <c r="D148" i="21"/>
  <c r="X148" i="21"/>
  <c r="V148" i="21"/>
  <c r="T148" i="21"/>
  <c r="AF148" i="21"/>
  <c r="R148" i="21"/>
  <c r="P148" i="21"/>
  <c r="AL148" i="21"/>
  <c r="AJ148" i="21"/>
  <c r="AH148" i="21"/>
  <c r="L148" i="21"/>
  <c r="J148" i="21"/>
  <c r="D22" i="21"/>
  <c r="N22" i="21"/>
  <c r="AL87" i="21"/>
  <c r="B23" i="21"/>
  <c r="N23" i="21"/>
  <c r="D103" i="21"/>
  <c r="D106" i="21"/>
  <c r="Z106" i="21"/>
  <c r="D109" i="21"/>
  <c r="Z109" i="21"/>
  <c r="D112" i="21"/>
  <c r="Z112" i="21"/>
  <c r="D115" i="21"/>
  <c r="Z115" i="21"/>
  <c r="D118" i="21"/>
  <c r="Z118" i="21"/>
  <c r="D132" i="21"/>
  <c r="Z132" i="21"/>
  <c r="D135" i="21"/>
  <c r="Z135" i="21"/>
  <c r="D138" i="21"/>
  <c r="Z138" i="21"/>
  <c r="D141" i="21"/>
  <c r="Z141" i="21"/>
  <c r="D144" i="21"/>
  <c r="Z144" i="21"/>
  <c r="D147" i="21"/>
  <c r="Z147" i="21"/>
  <c r="X103" i="21"/>
  <c r="X112" i="21"/>
  <c r="D87" i="21"/>
  <c r="P87" i="21"/>
  <c r="AB87" i="21"/>
  <c r="F106" i="21"/>
  <c r="AB106" i="21"/>
  <c r="F109" i="21"/>
  <c r="AB109" i="21"/>
  <c r="F112" i="21"/>
  <c r="AB112" i="21"/>
  <c r="F115" i="21"/>
  <c r="AB115" i="21"/>
  <c r="F118" i="21"/>
  <c r="AB118" i="21"/>
  <c r="F132" i="21"/>
  <c r="AB132" i="21"/>
  <c r="F135" i="21"/>
  <c r="AB135" i="21"/>
  <c r="F138" i="21"/>
  <c r="AB138" i="21"/>
  <c r="F141" i="21"/>
  <c r="AB141" i="21"/>
  <c r="F144" i="21"/>
  <c r="AB144" i="21"/>
  <c r="F147" i="21"/>
  <c r="AB147" i="21"/>
  <c r="X106" i="21"/>
  <c r="X141" i="21"/>
  <c r="D18" i="21"/>
  <c r="F11" i="21"/>
  <c r="B21" i="21"/>
  <c r="D21" i="21"/>
  <c r="N101" i="21"/>
  <c r="H103" i="21"/>
  <c r="AD103" i="21"/>
  <c r="N104" i="21"/>
  <c r="H106" i="21"/>
  <c r="AD106" i="21"/>
  <c r="N107" i="21"/>
  <c r="H109" i="21"/>
  <c r="AD109" i="21"/>
  <c r="N110" i="21"/>
  <c r="H112" i="21"/>
  <c r="AD112" i="21"/>
  <c r="N113" i="21"/>
  <c r="H115" i="21"/>
  <c r="AD115" i="21"/>
  <c r="N116" i="21"/>
  <c r="H118" i="21"/>
  <c r="AD118" i="21"/>
  <c r="N119" i="21"/>
  <c r="H132" i="21"/>
  <c r="AD132" i="21"/>
  <c r="N133" i="21"/>
  <c r="H135" i="21"/>
  <c r="AD135" i="21"/>
  <c r="N136" i="21"/>
  <c r="H138" i="21"/>
  <c r="AD138" i="21"/>
  <c r="N139" i="21"/>
  <c r="H141" i="21"/>
  <c r="AD141" i="21"/>
  <c r="N142" i="21"/>
  <c r="H144" i="21"/>
  <c r="AD144" i="21"/>
  <c r="N145" i="21"/>
  <c r="H147" i="21"/>
  <c r="AD147" i="21"/>
  <c r="N148" i="21"/>
  <c r="X138" i="21"/>
  <c r="X147" i="21"/>
  <c r="B14" i="21"/>
  <c r="N14" i="21"/>
  <c r="D28" i="21"/>
  <c r="F87" i="21"/>
  <c r="R87" i="21"/>
  <c r="AD87" i="21"/>
  <c r="B102" i="21"/>
  <c r="J103" i="21"/>
  <c r="AF103" i="21"/>
  <c r="B105" i="21"/>
  <c r="J106" i="21"/>
  <c r="AF106" i="21"/>
  <c r="B108" i="21"/>
  <c r="J109" i="21"/>
  <c r="AF109" i="21"/>
  <c r="B111" i="21"/>
  <c r="N111" i="21"/>
  <c r="J112" i="21"/>
  <c r="AF112" i="21"/>
  <c r="B114" i="21"/>
  <c r="J115" i="21"/>
  <c r="AF115" i="21"/>
  <c r="B117" i="21"/>
  <c r="J118" i="21"/>
  <c r="AF118" i="21"/>
  <c r="B131" i="21"/>
  <c r="N131" i="21"/>
  <c r="J132" i="21"/>
  <c r="AF132" i="21"/>
  <c r="B134" i="21"/>
  <c r="J135" i="21"/>
  <c r="AF135" i="21"/>
  <c r="B137" i="21"/>
  <c r="J138" i="21"/>
  <c r="AF138" i="21"/>
  <c r="B140" i="21"/>
  <c r="J141" i="21"/>
  <c r="AF141" i="21"/>
  <c r="B143" i="21"/>
  <c r="N143" i="21"/>
  <c r="J144" i="21"/>
  <c r="AF144" i="21"/>
  <c r="B146" i="21"/>
  <c r="N146" i="21"/>
  <c r="J147" i="21"/>
  <c r="AF147" i="21"/>
  <c r="B149" i="21"/>
  <c r="N149" i="21"/>
  <c r="B19" i="21"/>
  <c r="N19" i="21"/>
  <c r="L103" i="21"/>
  <c r="AH103" i="21"/>
  <c r="L106" i="21"/>
  <c r="AH106" i="21"/>
  <c r="L109" i="21"/>
  <c r="AH109" i="21"/>
  <c r="L112" i="21"/>
  <c r="AH112" i="21"/>
  <c r="L115" i="21"/>
  <c r="AH115" i="21"/>
  <c r="L118" i="21"/>
  <c r="AH118" i="21"/>
  <c r="L132" i="21"/>
  <c r="AH132" i="21"/>
  <c r="L135" i="21"/>
  <c r="AH135" i="21"/>
  <c r="L138" i="21"/>
  <c r="AH138" i="21"/>
  <c r="L141" i="21"/>
  <c r="AH141" i="21"/>
  <c r="L144" i="21"/>
  <c r="AH144" i="21"/>
  <c r="L147" i="21"/>
  <c r="AH147" i="21"/>
  <c r="H87" i="21"/>
  <c r="T87" i="21"/>
  <c r="AF87" i="21"/>
  <c r="AJ103" i="21"/>
  <c r="AJ106" i="21"/>
  <c r="AJ109" i="21"/>
  <c r="AJ112" i="21"/>
  <c r="AJ115" i="21"/>
  <c r="AJ118" i="21"/>
  <c r="AJ132" i="21"/>
  <c r="AJ135" i="21"/>
  <c r="AJ138" i="21"/>
  <c r="AJ141" i="21"/>
  <c r="AJ144" i="21"/>
  <c r="AJ147" i="21"/>
  <c r="AL103" i="21"/>
  <c r="AL106" i="21"/>
  <c r="AL109" i="21"/>
  <c r="AL112" i="21"/>
  <c r="AL115" i="21"/>
  <c r="AL118" i="21"/>
  <c r="AL132" i="21"/>
  <c r="AL135" i="21"/>
  <c r="AL138" i="21"/>
  <c r="AL141" i="21"/>
  <c r="AL144" i="21"/>
  <c r="AL147" i="21"/>
  <c r="N87" i="21"/>
  <c r="X115" i="21"/>
  <c r="X132" i="21"/>
  <c r="X135" i="21"/>
  <c r="D24" i="21"/>
  <c r="J87" i="21"/>
  <c r="V87" i="21"/>
  <c r="AH87" i="21"/>
  <c r="P103" i="21"/>
  <c r="P106" i="21"/>
  <c r="P109" i="21"/>
  <c r="P112" i="21"/>
  <c r="P115" i="21"/>
  <c r="P118" i="21"/>
  <c r="P132" i="21"/>
  <c r="P135" i="21"/>
  <c r="P138" i="21"/>
  <c r="P141" i="21"/>
  <c r="P144" i="21"/>
  <c r="P147" i="21"/>
  <c r="B15" i="21"/>
  <c r="D15" i="21"/>
  <c r="B27" i="21"/>
  <c r="N27" i="21"/>
  <c r="R103" i="21"/>
  <c r="R106" i="21"/>
  <c r="R109" i="21"/>
  <c r="R112" i="21"/>
  <c r="R115" i="21"/>
  <c r="R118" i="21"/>
  <c r="R132" i="21"/>
  <c r="R135" i="21"/>
  <c r="R138" i="21"/>
  <c r="R141" i="21"/>
  <c r="R144" i="21"/>
  <c r="R147" i="21"/>
  <c r="X118" i="21"/>
  <c r="X144" i="21"/>
  <c r="L87" i="21"/>
  <c r="X87" i="21"/>
  <c r="AJ87" i="21"/>
  <c r="T103" i="21"/>
  <c r="T106" i="21"/>
  <c r="T109" i="21"/>
  <c r="T112" i="21"/>
  <c r="T115" i="21"/>
  <c r="T118" i="21"/>
  <c r="T132" i="21"/>
  <c r="T135" i="21"/>
  <c r="T138" i="21"/>
  <c r="T141" i="21"/>
  <c r="T144" i="21"/>
  <c r="T147" i="21"/>
  <c r="F16" i="2"/>
  <c r="F18" i="2"/>
  <c r="F26" i="2"/>
  <c r="F20" i="2"/>
  <c r="F12" i="2"/>
  <c r="B14" i="2"/>
  <c r="F14" i="2"/>
  <c r="B22" i="2"/>
  <c r="F22" i="2"/>
  <c r="B17" i="2"/>
  <c r="F17" i="2"/>
  <c r="B21" i="2"/>
  <c r="F21" i="2"/>
  <c r="B30" i="2"/>
  <c r="F30" i="2"/>
  <c r="F27" i="2"/>
  <c r="F15" i="2"/>
  <c r="B23" i="2"/>
  <c r="F23" i="2"/>
  <c r="B13" i="2"/>
  <c r="F13" i="2"/>
  <c r="B25" i="2"/>
  <c r="F25" i="2"/>
  <c r="B29" i="2"/>
  <c r="F29" i="2"/>
  <c r="B19" i="2"/>
  <c r="F19" i="2"/>
  <c r="D13" i="21"/>
  <c r="AB103" i="21"/>
  <c r="N25" i="21"/>
  <c r="F103" i="21"/>
  <c r="Z103" i="21"/>
  <c r="N21" i="21"/>
  <c r="N29" i="21"/>
  <c r="N103" i="21"/>
  <c r="AL117" i="21"/>
  <c r="AJ117" i="21"/>
  <c r="AH117" i="21"/>
  <c r="L117" i="21"/>
  <c r="AF117" i="21"/>
  <c r="J117" i="21"/>
  <c r="AD117" i="21"/>
  <c r="H117" i="21"/>
  <c r="P117" i="21"/>
  <c r="AB117" i="21"/>
  <c r="F117" i="21"/>
  <c r="Z117" i="21"/>
  <c r="D117" i="21"/>
  <c r="X117" i="21"/>
  <c r="V117" i="21"/>
  <c r="T117" i="21"/>
  <c r="R117" i="21"/>
  <c r="AL105" i="21"/>
  <c r="P105" i="21"/>
  <c r="AJ105" i="21"/>
  <c r="AH105" i="21"/>
  <c r="L105" i="21"/>
  <c r="AF105" i="21"/>
  <c r="J105" i="21"/>
  <c r="AD105" i="21"/>
  <c r="H105" i="21"/>
  <c r="AB105" i="21"/>
  <c r="F105" i="21"/>
  <c r="Z105" i="21"/>
  <c r="D105" i="21"/>
  <c r="X105" i="21"/>
  <c r="V105" i="21"/>
  <c r="T105" i="21"/>
  <c r="R105" i="21"/>
  <c r="N15" i="21"/>
  <c r="D23" i="21"/>
  <c r="D27" i="21"/>
  <c r="AL140" i="21"/>
  <c r="AJ140" i="21"/>
  <c r="AH140" i="21"/>
  <c r="L140" i="21"/>
  <c r="AF140" i="21"/>
  <c r="J140" i="21"/>
  <c r="AD140" i="21"/>
  <c r="H140" i="21"/>
  <c r="AB140" i="21"/>
  <c r="F140" i="21"/>
  <c r="Z140" i="21"/>
  <c r="D140" i="21"/>
  <c r="X140" i="21"/>
  <c r="V140" i="21"/>
  <c r="T140" i="21"/>
  <c r="P140" i="21"/>
  <c r="R140" i="21"/>
  <c r="AL149" i="21"/>
  <c r="AJ149" i="21"/>
  <c r="AH149" i="21"/>
  <c r="L149" i="21"/>
  <c r="AF149" i="21"/>
  <c r="J149" i="21"/>
  <c r="P149" i="21"/>
  <c r="AD149" i="21"/>
  <c r="H149" i="21"/>
  <c r="AB149" i="21"/>
  <c r="F149" i="21"/>
  <c r="Z149" i="21"/>
  <c r="D149" i="21"/>
  <c r="X149" i="21"/>
  <c r="V149" i="21"/>
  <c r="T149" i="21"/>
  <c r="R149" i="21"/>
  <c r="AL137" i="21"/>
  <c r="AJ137" i="21"/>
  <c r="AH137" i="21"/>
  <c r="L137" i="21"/>
  <c r="AF137" i="21"/>
  <c r="J137" i="21"/>
  <c r="AD137" i="21"/>
  <c r="H137" i="21"/>
  <c r="AB137" i="21"/>
  <c r="F137" i="21"/>
  <c r="Z137" i="21"/>
  <c r="D137" i="21"/>
  <c r="X137" i="21"/>
  <c r="V137" i="21"/>
  <c r="T137" i="21"/>
  <c r="P137" i="21"/>
  <c r="R137" i="21"/>
  <c r="AL114" i="21"/>
  <c r="AJ114" i="21"/>
  <c r="P114" i="21"/>
  <c r="AH114" i="21"/>
  <c r="L114" i="21"/>
  <c r="AF114" i="21"/>
  <c r="J114" i="21"/>
  <c r="AD114" i="21"/>
  <c r="H114" i="21"/>
  <c r="AB114" i="21"/>
  <c r="F114" i="21"/>
  <c r="Z114" i="21"/>
  <c r="D114" i="21"/>
  <c r="X114" i="21"/>
  <c r="V114" i="21"/>
  <c r="T114" i="21"/>
  <c r="R114" i="21"/>
  <c r="AL102" i="21"/>
  <c r="AJ102" i="21"/>
  <c r="AH102" i="21"/>
  <c r="L102" i="21"/>
  <c r="AF102" i="21"/>
  <c r="J102" i="21"/>
  <c r="AD102" i="21"/>
  <c r="H102" i="21"/>
  <c r="AB102" i="21"/>
  <c r="F102" i="21"/>
  <c r="Z102" i="21"/>
  <c r="D102" i="21"/>
  <c r="P102" i="21"/>
  <c r="X102" i="21"/>
  <c r="V102" i="21"/>
  <c r="T102" i="21"/>
  <c r="R102" i="21"/>
  <c r="N140" i="21"/>
  <c r="N137" i="21"/>
  <c r="N105" i="21"/>
  <c r="N117" i="21"/>
  <c r="AL146" i="21"/>
  <c r="AJ146" i="21"/>
  <c r="AH146" i="21"/>
  <c r="L146" i="21"/>
  <c r="AF146" i="21"/>
  <c r="J146" i="21"/>
  <c r="AD146" i="21"/>
  <c r="H146" i="21"/>
  <c r="P146" i="21"/>
  <c r="AB146" i="21"/>
  <c r="F146" i="21"/>
  <c r="Z146" i="21"/>
  <c r="D146" i="21"/>
  <c r="X146" i="21"/>
  <c r="V146" i="21"/>
  <c r="T146" i="21"/>
  <c r="R146" i="21"/>
  <c r="AL134" i="21"/>
  <c r="AJ134" i="21"/>
  <c r="P134" i="21"/>
  <c r="AH134" i="21"/>
  <c r="L134" i="21"/>
  <c r="AF134" i="21"/>
  <c r="J134" i="21"/>
  <c r="AD134" i="21"/>
  <c r="H134" i="21"/>
  <c r="AB134" i="21"/>
  <c r="F134" i="21"/>
  <c r="Z134" i="21"/>
  <c r="D134" i="21"/>
  <c r="X134" i="21"/>
  <c r="V134" i="21"/>
  <c r="T134" i="21"/>
  <c r="R134" i="21"/>
  <c r="AL111" i="21"/>
  <c r="AJ111" i="21"/>
  <c r="P111" i="21"/>
  <c r="AH111" i="21"/>
  <c r="L111" i="21"/>
  <c r="AF111" i="21"/>
  <c r="J111" i="21"/>
  <c r="AD111" i="21"/>
  <c r="H111" i="21"/>
  <c r="AB111" i="21"/>
  <c r="F111" i="21"/>
  <c r="Z111" i="21"/>
  <c r="D111" i="21"/>
  <c r="X111" i="21"/>
  <c r="V111" i="21"/>
  <c r="T111" i="21"/>
  <c r="R111" i="21"/>
  <c r="N102" i="21"/>
  <c r="D19" i="21"/>
  <c r="D14" i="21"/>
  <c r="AL143" i="21"/>
  <c r="AJ143" i="21"/>
  <c r="AH143" i="21"/>
  <c r="L143" i="21"/>
  <c r="AF143" i="21"/>
  <c r="J143" i="21"/>
  <c r="AD143" i="21"/>
  <c r="H143" i="21"/>
  <c r="AB143" i="21"/>
  <c r="F143" i="21"/>
  <c r="Z143" i="21"/>
  <c r="D143" i="21"/>
  <c r="P143" i="21"/>
  <c r="X143" i="21"/>
  <c r="V143" i="21"/>
  <c r="T143" i="21"/>
  <c r="R143" i="21"/>
  <c r="AL108" i="21"/>
  <c r="AJ108" i="21"/>
  <c r="AH108" i="21"/>
  <c r="L108" i="21"/>
  <c r="P108" i="21"/>
  <c r="AF108" i="21"/>
  <c r="J108" i="21"/>
  <c r="AD108" i="21"/>
  <c r="H108" i="21"/>
  <c r="AB108" i="21"/>
  <c r="F108" i="21"/>
  <c r="Z108" i="21"/>
  <c r="D108" i="21"/>
  <c r="X108" i="21"/>
  <c r="V108" i="21"/>
  <c r="T108" i="21"/>
  <c r="R108" i="21"/>
  <c r="N134" i="21"/>
  <c r="AL131" i="21"/>
  <c r="AJ131" i="21"/>
  <c r="AH131" i="21"/>
  <c r="L131" i="21"/>
  <c r="AF131" i="21"/>
  <c r="J131" i="21"/>
  <c r="AD131" i="21"/>
  <c r="H131" i="21"/>
  <c r="AB131" i="21"/>
  <c r="F131" i="21"/>
  <c r="Z131" i="21"/>
  <c r="D131" i="21"/>
  <c r="P131" i="21"/>
  <c r="X131" i="21"/>
  <c r="V131" i="21"/>
  <c r="T131" i="21"/>
  <c r="R131" i="21"/>
  <c r="N108" i="21"/>
  <c r="N114" i="21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B115" i="8"/>
  <c r="D115" i="8"/>
  <c r="B114" i="8"/>
  <c r="D114" i="8"/>
  <c r="B113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B86" i="8"/>
  <c r="D86" i="8"/>
  <c r="B85" i="8"/>
  <c r="D85" i="8"/>
  <c r="B8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T154" i="2"/>
  <c r="R154" i="2"/>
  <c r="P154" i="2"/>
  <c r="N154" i="2"/>
  <c r="L154" i="2"/>
  <c r="J154" i="2"/>
  <c r="H154" i="2"/>
  <c r="T153" i="2"/>
  <c r="R153" i="2"/>
  <c r="P153" i="2"/>
  <c r="N153" i="2"/>
  <c r="L153" i="2"/>
  <c r="J153" i="2"/>
  <c r="H153" i="2"/>
  <c r="T152" i="2"/>
  <c r="R152" i="2"/>
  <c r="P152" i="2"/>
  <c r="N152" i="2"/>
  <c r="L152" i="2"/>
  <c r="J152" i="2"/>
  <c r="H152" i="2"/>
  <c r="T151" i="2"/>
  <c r="R151" i="2"/>
  <c r="P151" i="2"/>
  <c r="N151" i="2"/>
  <c r="L151" i="2"/>
  <c r="J151" i="2"/>
  <c r="H151" i="2"/>
  <c r="T150" i="2"/>
  <c r="R150" i="2"/>
  <c r="P150" i="2"/>
  <c r="N150" i="2"/>
  <c r="L150" i="2"/>
  <c r="J150" i="2"/>
  <c r="H150" i="2"/>
  <c r="T149" i="2"/>
  <c r="R149" i="2"/>
  <c r="P149" i="2"/>
  <c r="N149" i="2"/>
  <c r="L149" i="2"/>
  <c r="J149" i="2"/>
  <c r="H149" i="2"/>
  <c r="T148" i="2"/>
  <c r="R148" i="2"/>
  <c r="P148" i="2"/>
  <c r="N148" i="2"/>
  <c r="L148" i="2"/>
  <c r="J148" i="2"/>
  <c r="H148" i="2"/>
  <c r="T147" i="2"/>
  <c r="R147" i="2"/>
  <c r="P147" i="2"/>
  <c r="N147" i="2"/>
  <c r="L147" i="2"/>
  <c r="J147" i="2"/>
  <c r="H147" i="2"/>
  <c r="T146" i="2"/>
  <c r="R146" i="2"/>
  <c r="P146" i="2"/>
  <c r="N146" i="2"/>
  <c r="L146" i="2"/>
  <c r="J146" i="2"/>
  <c r="H146" i="2"/>
  <c r="T145" i="2"/>
  <c r="R145" i="2"/>
  <c r="P145" i="2"/>
  <c r="N145" i="2"/>
  <c r="L145" i="2"/>
  <c r="J145" i="2"/>
  <c r="H145" i="2"/>
  <c r="T144" i="2"/>
  <c r="R144" i="2"/>
  <c r="P144" i="2"/>
  <c r="N144" i="2"/>
  <c r="L144" i="2"/>
  <c r="J144" i="2"/>
  <c r="H144" i="2"/>
  <c r="T143" i="2"/>
  <c r="R143" i="2"/>
  <c r="P143" i="2"/>
  <c r="N143" i="2"/>
  <c r="L143" i="2"/>
  <c r="J143" i="2"/>
  <c r="H143" i="2"/>
  <c r="T142" i="2"/>
  <c r="R142" i="2"/>
  <c r="P142" i="2"/>
  <c r="N142" i="2"/>
  <c r="L142" i="2"/>
  <c r="J142" i="2"/>
  <c r="H142" i="2"/>
  <c r="T141" i="2"/>
  <c r="R141" i="2"/>
  <c r="P141" i="2"/>
  <c r="N141" i="2"/>
  <c r="L141" i="2"/>
  <c r="J141" i="2"/>
  <c r="H141" i="2"/>
  <c r="T140" i="2"/>
  <c r="R140" i="2"/>
  <c r="P140" i="2"/>
  <c r="N140" i="2"/>
  <c r="L140" i="2"/>
  <c r="J140" i="2"/>
  <c r="H140" i="2"/>
  <c r="T139" i="2"/>
  <c r="R139" i="2"/>
  <c r="P139" i="2"/>
  <c r="N139" i="2"/>
  <c r="L139" i="2"/>
  <c r="J139" i="2"/>
  <c r="H139" i="2"/>
  <c r="T138" i="2"/>
  <c r="R138" i="2"/>
  <c r="P138" i="2"/>
  <c r="N138" i="2"/>
  <c r="L138" i="2"/>
  <c r="J138" i="2"/>
  <c r="H138" i="2"/>
  <c r="T137" i="2"/>
  <c r="R137" i="2"/>
  <c r="P137" i="2"/>
  <c r="N137" i="2"/>
  <c r="L137" i="2"/>
  <c r="J137" i="2"/>
  <c r="H137" i="2"/>
  <c r="T136" i="2"/>
  <c r="R136" i="2"/>
  <c r="P136" i="2"/>
  <c r="N136" i="2"/>
  <c r="L136" i="2"/>
  <c r="J136" i="2"/>
  <c r="H136" i="2"/>
  <c r="T123" i="2"/>
  <c r="R123" i="2"/>
  <c r="P123" i="2"/>
  <c r="N123" i="2"/>
  <c r="L123" i="2"/>
  <c r="J123" i="2"/>
  <c r="H123" i="2"/>
  <c r="F123" i="2"/>
  <c r="D123" i="2"/>
  <c r="T122" i="2"/>
  <c r="R122" i="2"/>
  <c r="P122" i="2"/>
  <c r="N122" i="2"/>
  <c r="L122" i="2"/>
  <c r="J122" i="2"/>
  <c r="H122" i="2"/>
  <c r="F122" i="2"/>
  <c r="D122" i="2"/>
  <c r="T121" i="2"/>
  <c r="R121" i="2"/>
  <c r="P121" i="2"/>
  <c r="N121" i="2"/>
  <c r="L121" i="2"/>
  <c r="J121" i="2"/>
  <c r="H121" i="2"/>
  <c r="F121" i="2"/>
  <c r="D121" i="2"/>
  <c r="T120" i="2"/>
  <c r="R120" i="2"/>
  <c r="P120" i="2"/>
  <c r="N120" i="2"/>
  <c r="L120" i="2"/>
  <c r="J120" i="2"/>
  <c r="H120" i="2"/>
  <c r="F120" i="2"/>
  <c r="D120" i="2"/>
  <c r="T119" i="2"/>
  <c r="R119" i="2"/>
  <c r="P119" i="2"/>
  <c r="N119" i="2"/>
  <c r="L119" i="2"/>
  <c r="J119" i="2"/>
  <c r="H119" i="2"/>
  <c r="F119" i="2"/>
  <c r="D119" i="2"/>
  <c r="T118" i="2"/>
  <c r="R118" i="2"/>
  <c r="P118" i="2"/>
  <c r="N118" i="2"/>
  <c r="L118" i="2"/>
  <c r="J118" i="2"/>
  <c r="H118" i="2"/>
  <c r="F118" i="2"/>
  <c r="D118" i="2"/>
  <c r="T117" i="2"/>
  <c r="R117" i="2"/>
  <c r="P117" i="2"/>
  <c r="N117" i="2"/>
  <c r="L117" i="2"/>
  <c r="J117" i="2"/>
  <c r="H117" i="2"/>
  <c r="F117" i="2"/>
  <c r="D117" i="2"/>
  <c r="T116" i="2"/>
  <c r="R116" i="2"/>
  <c r="P116" i="2"/>
  <c r="N116" i="2"/>
  <c r="L116" i="2"/>
  <c r="J116" i="2"/>
  <c r="H116" i="2"/>
  <c r="F116" i="2"/>
  <c r="D116" i="2"/>
  <c r="T115" i="2"/>
  <c r="R115" i="2"/>
  <c r="P115" i="2"/>
  <c r="N115" i="2"/>
  <c r="L115" i="2"/>
  <c r="J115" i="2"/>
  <c r="H115" i="2"/>
  <c r="F115" i="2"/>
  <c r="D115" i="2"/>
  <c r="T114" i="2"/>
  <c r="R114" i="2"/>
  <c r="P114" i="2"/>
  <c r="N114" i="2"/>
  <c r="L114" i="2"/>
  <c r="J114" i="2"/>
  <c r="H114" i="2"/>
  <c r="F114" i="2"/>
  <c r="D114" i="2"/>
  <c r="T113" i="2"/>
  <c r="R113" i="2"/>
  <c r="P113" i="2"/>
  <c r="N113" i="2"/>
  <c r="L113" i="2"/>
  <c r="J113" i="2"/>
  <c r="H113" i="2"/>
  <c r="F113" i="2"/>
  <c r="D113" i="2"/>
  <c r="T112" i="2"/>
  <c r="R112" i="2"/>
  <c r="P112" i="2"/>
  <c r="N112" i="2"/>
  <c r="L112" i="2"/>
  <c r="J112" i="2"/>
  <c r="H112" i="2"/>
  <c r="F112" i="2"/>
  <c r="D112" i="2"/>
  <c r="T111" i="2"/>
  <c r="R111" i="2"/>
  <c r="P111" i="2"/>
  <c r="N111" i="2"/>
  <c r="L111" i="2"/>
  <c r="J111" i="2"/>
  <c r="H111" i="2"/>
  <c r="F111" i="2"/>
  <c r="D111" i="2"/>
  <c r="T110" i="2"/>
  <c r="R110" i="2"/>
  <c r="P110" i="2"/>
  <c r="N110" i="2"/>
  <c r="L110" i="2"/>
  <c r="J110" i="2"/>
  <c r="H110" i="2"/>
  <c r="F110" i="2"/>
  <c r="D110" i="2"/>
  <c r="T109" i="2"/>
  <c r="R109" i="2"/>
  <c r="P109" i="2"/>
  <c r="N109" i="2"/>
  <c r="L109" i="2"/>
  <c r="J109" i="2"/>
  <c r="H109" i="2"/>
  <c r="F109" i="2"/>
  <c r="D109" i="2"/>
  <c r="T108" i="2"/>
  <c r="R108" i="2"/>
  <c r="P108" i="2"/>
  <c r="N108" i="2"/>
  <c r="L108" i="2"/>
  <c r="J108" i="2"/>
  <c r="H108" i="2"/>
  <c r="F108" i="2"/>
  <c r="D108" i="2"/>
  <c r="T107" i="2"/>
  <c r="R107" i="2"/>
  <c r="P107" i="2"/>
  <c r="N107" i="2"/>
  <c r="L107" i="2"/>
  <c r="J107" i="2"/>
  <c r="H107" i="2"/>
  <c r="F107" i="2"/>
  <c r="D107" i="2"/>
  <c r="T106" i="2"/>
  <c r="R106" i="2"/>
  <c r="P106" i="2"/>
  <c r="N106" i="2"/>
  <c r="L106" i="2"/>
  <c r="J106" i="2"/>
  <c r="H106" i="2"/>
  <c r="F106" i="2"/>
  <c r="D106" i="2"/>
  <c r="T105" i="2"/>
  <c r="R105" i="2"/>
  <c r="P105" i="2"/>
  <c r="N105" i="2"/>
  <c r="L105" i="2"/>
  <c r="J105" i="2"/>
  <c r="H105" i="2"/>
  <c r="F105" i="2"/>
  <c r="D105" i="2"/>
  <c r="T89" i="2"/>
  <c r="R89" i="2"/>
  <c r="P89" i="2"/>
  <c r="N89" i="2"/>
  <c r="L89" i="2"/>
  <c r="J89" i="2"/>
  <c r="H89" i="2"/>
  <c r="F89" i="2"/>
  <c r="D89" i="2"/>
  <c r="T88" i="2"/>
  <c r="R88" i="2"/>
  <c r="P88" i="2"/>
  <c r="N88" i="2"/>
  <c r="L88" i="2"/>
  <c r="J88" i="2"/>
  <c r="H88" i="2"/>
  <c r="F88" i="2"/>
  <c r="D88" i="2"/>
  <c r="T87" i="2"/>
  <c r="R87" i="2"/>
  <c r="P87" i="2"/>
  <c r="N87" i="2"/>
  <c r="L87" i="2"/>
  <c r="J87" i="2"/>
  <c r="H87" i="2"/>
  <c r="F87" i="2"/>
  <c r="D87" i="2"/>
  <c r="T86" i="2"/>
  <c r="R86" i="2"/>
  <c r="P86" i="2"/>
  <c r="N86" i="2"/>
  <c r="L86" i="2"/>
  <c r="J86" i="2"/>
  <c r="H86" i="2"/>
  <c r="F86" i="2"/>
  <c r="D86" i="2"/>
  <c r="T85" i="2"/>
  <c r="R85" i="2"/>
  <c r="P85" i="2"/>
  <c r="N85" i="2"/>
  <c r="L85" i="2"/>
  <c r="J85" i="2"/>
  <c r="H85" i="2"/>
  <c r="F85" i="2"/>
  <c r="D85" i="2"/>
  <c r="T84" i="2"/>
  <c r="R84" i="2"/>
  <c r="P84" i="2"/>
  <c r="N84" i="2"/>
  <c r="L84" i="2"/>
  <c r="J84" i="2"/>
  <c r="H84" i="2"/>
  <c r="F84" i="2"/>
  <c r="D84" i="2"/>
  <c r="T83" i="2"/>
  <c r="R83" i="2"/>
  <c r="P83" i="2"/>
  <c r="N83" i="2"/>
  <c r="L83" i="2"/>
  <c r="J83" i="2"/>
  <c r="H83" i="2"/>
  <c r="F83" i="2"/>
  <c r="D83" i="2"/>
  <c r="T82" i="2"/>
  <c r="R82" i="2"/>
  <c r="P82" i="2"/>
  <c r="N82" i="2"/>
  <c r="L82" i="2"/>
  <c r="J82" i="2"/>
  <c r="H82" i="2"/>
  <c r="F82" i="2"/>
  <c r="D82" i="2"/>
  <c r="T81" i="2"/>
  <c r="R81" i="2"/>
  <c r="P81" i="2"/>
  <c r="N81" i="2"/>
  <c r="L81" i="2"/>
  <c r="J81" i="2"/>
  <c r="H81" i="2"/>
  <c r="F81" i="2"/>
  <c r="D81" i="2"/>
  <c r="T80" i="2"/>
  <c r="R80" i="2"/>
  <c r="P80" i="2"/>
  <c r="N80" i="2"/>
  <c r="L80" i="2"/>
  <c r="J80" i="2"/>
  <c r="H80" i="2"/>
  <c r="F80" i="2"/>
  <c r="D80" i="2"/>
  <c r="T79" i="2"/>
  <c r="R79" i="2"/>
  <c r="P79" i="2"/>
  <c r="N79" i="2"/>
  <c r="L79" i="2"/>
  <c r="J79" i="2"/>
  <c r="H79" i="2"/>
  <c r="F79" i="2"/>
  <c r="D79" i="2"/>
  <c r="T78" i="2"/>
  <c r="R78" i="2"/>
  <c r="P78" i="2"/>
  <c r="N78" i="2"/>
  <c r="L78" i="2"/>
  <c r="J78" i="2"/>
  <c r="H78" i="2"/>
  <c r="F78" i="2"/>
  <c r="D78" i="2"/>
  <c r="T77" i="2"/>
  <c r="R77" i="2"/>
  <c r="P77" i="2"/>
  <c r="N77" i="2"/>
  <c r="L77" i="2"/>
  <c r="J77" i="2"/>
  <c r="H77" i="2"/>
  <c r="F77" i="2"/>
  <c r="D77" i="2"/>
  <c r="T76" i="2"/>
  <c r="R76" i="2"/>
  <c r="P76" i="2"/>
  <c r="N76" i="2"/>
  <c r="L76" i="2"/>
  <c r="J76" i="2"/>
  <c r="H76" i="2"/>
  <c r="F76" i="2"/>
  <c r="D76" i="2"/>
  <c r="T75" i="2"/>
  <c r="R75" i="2"/>
  <c r="P75" i="2"/>
  <c r="N75" i="2"/>
  <c r="L75" i="2"/>
  <c r="J75" i="2"/>
  <c r="H75" i="2"/>
  <c r="F75" i="2"/>
  <c r="D75" i="2"/>
  <c r="T74" i="2"/>
  <c r="R74" i="2"/>
  <c r="P74" i="2"/>
  <c r="N74" i="2"/>
  <c r="L74" i="2"/>
  <c r="J74" i="2"/>
  <c r="H74" i="2"/>
  <c r="F74" i="2"/>
  <c r="D74" i="2"/>
</calcChain>
</file>

<file path=xl/sharedStrings.xml><?xml version="1.0" encoding="utf-8"?>
<sst xmlns="http://schemas.openxmlformats.org/spreadsheetml/2006/main" count="892" uniqueCount="111">
  <si>
    <t>Land</t>
  </si>
  <si>
    <t>Insgesamt</t>
  </si>
  <si>
    <t>Davon</t>
  </si>
  <si>
    <t>Öffentliche Träger</t>
  </si>
  <si>
    <t>Freie Träger</t>
  </si>
  <si>
    <t>Privat-gemeinnützige Träger</t>
  </si>
  <si>
    <t>Privat-nichtgemeinnützige Träger</t>
  </si>
  <si>
    <t>Diakonisches Werk oder sonstige der EKD angeschlossene Träger</t>
  </si>
  <si>
    <t>Deutscher Caritasverband oder sonstige katholische Träger</t>
  </si>
  <si>
    <t>Andere privat-gemeinnützige Träger</t>
  </si>
  <si>
    <t>Anzahl</t>
  </si>
  <si>
    <t>Anteil</t>
  </si>
  <si>
    <t>Baden-Württemberg</t>
  </si>
  <si>
    <t>Bayern</t>
  </si>
  <si>
    <t>Berlin, Stadt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</si>
  <si>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</si>
  <si>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</si>
  <si>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</si>
  <si>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</si>
  <si>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</si>
  <si>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</si>
  <si>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</si>
  <si>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</si>
  <si>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</si>
  <si>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</si>
  <si>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</si>
  <si>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</si>
  <si>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</si>
  <si>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</si>
  <si>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</si>
  <si>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</si>
  <si>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Einrichtung von Elterninitiativen organisiert</t>
  </si>
  <si>
    <t>Berlin</t>
  </si>
  <si>
    <t>Sachsen- Anhalt</t>
  </si>
  <si>
    <t>x</t>
  </si>
  <si>
    <t>9.0.1</t>
  </si>
  <si>
    <t>Kindertageseinrichtungen nach Trägerschaft</t>
  </si>
  <si>
    <t>Elterninitiativen</t>
  </si>
  <si>
    <t>9.0.2</t>
  </si>
  <si>
    <t>Zurück zum Inhalt</t>
  </si>
  <si>
    <t>© Deutsches Jugendinstitut und Forschungsverbund DJI/TU Dortmund, 2024</t>
  </si>
  <si>
    <t>Weiterführende Informationen:</t>
  </si>
  <si>
    <t>ERiK-Projekt-Webseite</t>
  </si>
  <si>
    <t>Projekt-Website TU-Dortmund</t>
  </si>
  <si>
    <t>ERiK-Berichte</t>
  </si>
  <si>
    <t>Ausgewiesene Maßzahl(en)</t>
  </si>
  <si>
    <t>Anzahl &amp; Anteil</t>
  </si>
  <si>
    <r>
      <t>Tab. HF-09.0.1-1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2023 nach Art des Trägers und Ländern</t>
    </r>
  </si>
  <si>
    <t>Arbeiterwohlfahrt oder deren Mitgliedsorganisationen</t>
  </si>
  <si>
    <t>Deutscher Paritätischer Wohlfahrtsverband oder dessen Mitgliedsorganisationen</t>
  </si>
  <si>
    <t>Deutsches Rotes Kreuz oder dessen Mitgliedsorganisationen</t>
  </si>
  <si>
    <t>in %</t>
  </si>
  <si>
    <t xml:space="preserve">in % an allen Einrichtungen </t>
  </si>
  <si>
    <r>
      <t>Tab. HF-09.0.1-2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2022 nach Art des Trägers und Ländern</t>
    </r>
  </si>
  <si>
    <t>Kindertages-einrichtungen insgesamt</t>
  </si>
  <si>
    <r>
      <t>Tab. HF-09.0.2-3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von Elterninitiativen organisiert werden, 2021 nach Ländern</t>
    </r>
  </si>
  <si>
    <r>
      <t>Tab. HF-09.0.2-2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von Elterninitiativen organisiert werden, 2022 nach Ländern</t>
    </r>
  </si>
  <si>
    <r>
      <t>Tab. HF-09.0.2-4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von Elterninitiativen organisiert werden, 2020 nach Ländern</t>
    </r>
  </si>
  <si>
    <r>
      <t>Tab. HF-09.0.2-5 Kindertageseinrichtungen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von Elterninititiven organisiert werden, 2019 nach Ländern</t>
    </r>
  </si>
  <si>
    <t>9.0.3</t>
  </si>
  <si>
    <t>örtliche Träger</t>
  </si>
  <si>
    <t>überörtliche Träger</t>
  </si>
  <si>
    <t>Gemeinden ohne
Jugendamt</t>
  </si>
  <si>
    <t>privat-gemeinnützig</t>
  </si>
  <si>
    <t>privat-nichtgemeinnützig</t>
  </si>
  <si>
    <t>Arbeiterwohlfahrt</t>
  </si>
  <si>
    <t>Deutscher Paritätischer
Wohlfahrtsverband</t>
  </si>
  <si>
    <t>Deutsches Rotes Kreuz</t>
  </si>
  <si>
    <t>Diakon. Werk/ sonstige der EKD angeschl.Träger</t>
  </si>
  <si>
    <t>Caritasverband/ sonstige katholische Träger</t>
  </si>
  <si>
    <t>Zentralwohlfahrtsstelle der
Juden in Deutschland</t>
  </si>
  <si>
    <t>andere Religionsgemein-schaften öffentl. Rechts</t>
  </si>
  <si>
    <t>Jugendgruppen, -verbände,
-ringe</t>
  </si>
  <si>
    <t>andere juristische Personen
oder Vereinigungen</t>
  </si>
  <si>
    <t>Unternehmens-/
Betriebsteil</t>
  </si>
  <si>
    <t>selbständig
privat-gewerblich</t>
  </si>
  <si>
    <t>natürliche oder andere juristische Person</t>
  </si>
  <si>
    <t>Nordrhein Westfalen</t>
  </si>
  <si>
    <t>Gemeinden ohne Jugendamt</t>
  </si>
  <si>
    <t>andere Religionsgemeinschaften
öffentl. Rechts</t>
  </si>
  <si>
    <t>natürliche
oder andere juristische Person</t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</si>
  <si>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Horteinrichtungen.</t>
    </r>
  </si>
  <si>
    <r>
      <rPr>
        <vertAlign val="superscript"/>
        <sz val="8.5"/>
        <color indexed="8"/>
        <rFont val="Calibri"/>
        <family val="2"/>
        <scheme val="minor"/>
      </rPr>
      <t xml:space="preserve">1 </t>
    </r>
    <r>
      <rPr>
        <sz val="8.5"/>
        <color indexed="8"/>
        <rFont val="Calibri"/>
        <family val="2"/>
        <scheme val="minor"/>
      </rPr>
      <t>Ohne Horteinrichtungen.</t>
    </r>
  </si>
  <si>
    <t>Kennzahl</t>
  </si>
  <si>
    <t>Quelle</t>
  </si>
  <si>
    <t xml:space="preserve">KJH-Statistik </t>
  </si>
  <si>
    <t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</t>
  </si>
  <si>
    <t>Quelle: Forschungsdatenzentrum der Statistischen Ämter des Bundes und der Länder, Statistik der Kinder- und Jugendhilfe, Kinder und tätige Personen in Tageseinrichtungen 2023, https://doi.org/10.21242/22541.2023.00.00.1.1.0, Berechnungen des Forschungsverbundes DJI/TU Dortmund.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</si>
  <si>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</t>
  </si>
  <si>
    <t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Dortmund.</t>
  </si>
  <si>
    <t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Dortmund.</t>
  </si>
  <si>
    <t>Klicken Sie auf den untenstehenden Link oder auf den Reiter am unteren Bildschirmrand, um eine gewünschte Tabelle aufzurufen.</t>
  </si>
  <si>
    <t>Verfügbarkeit</t>
  </si>
  <si>
    <t>ERiK-Tabellenberichterstattung 2024 - HF09: Verbesserung der Steuerung des Systems</t>
  </si>
  <si>
    <t>Kennzahlen, die nicht für das Jahr 2023 verfügbar sind, werden im vorliegenden Tabellenband nicht berichtet. Es wird auf zurückliegende ERiK-Berichte verwiesen.</t>
  </si>
  <si>
    <t>Stand: 30.08.2024</t>
  </si>
  <si>
    <t>KJH-Statistik</t>
  </si>
  <si>
    <t>Handlungsfeld und Indikator</t>
  </si>
  <si>
    <t>HF09: Verbesserung der Steuerung des Systems</t>
  </si>
  <si>
    <t xml:space="preserve">9.0 </t>
  </si>
  <si>
    <t>Allgemeine Angaben</t>
  </si>
  <si>
    <r>
      <t>Tab. HF-09.0.1-3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2021 nach Art des Trägers und Ländern</t>
    </r>
  </si>
  <si>
    <r>
      <t>Tab. HF-09.0.1-4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2020 nach Art des Trägers und Ländern</t>
    </r>
  </si>
  <si>
    <r>
      <t>Tab. HF-09.0.1-5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2019 nach Art des Trägers und Ländern</t>
    </r>
  </si>
  <si>
    <r>
      <t>Tab. HF-09.0.2-1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von Elterninitiativen organisiert werden, 2023 nach Ländern</t>
    </r>
  </si>
  <si>
    <r>
      <t>Tab. HF-09.0.3-1 Anzahl der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2023 nach Trägerart (differenziert)</t>
    </r>
  </si>
  <si>
    <r>
      <t>Tab. HF-09.0.3-5 Anzahl der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2019 nach Trägerart (differenziert)</t>
    </r>
  </si>
  <si>
    <r>
      <t>Tab. HF-09.0.3-4 Anzahl der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2020 nach Trägerart (differenziert)</t>
    </r>
  </si>
  <si>
    <r>
      <t>Tab. HF-09.0.3-3 Anzahl der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2021 nach Trägerart (differenziert)</t>
    </r>
  </si>
  <si>
    <r>
      <t>Tab. HF-09.0.3-2 Anzahl der Kindertageseinrichtungen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2022 nach Trägerart (differenziert)</t>
    </r>
  </si>
  <si>
    <t>Anzahl der Kindertageseinrichtungen nach Trägerart (differenziert)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</si>
</sst>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0\ _€_-;\-* #,##0.00\ _€_-;_-* &quot;-&quot;??\ _€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9"/>
      <name val="Calibri"/>
      <family val="2"/>
      <scheme val="minor"/>
    </font>
    <font>
      <sz val="10"/>
      <name val="MetaNormalLF-Roman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vertAlign val="superscript"/>
      <sz val="8.5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indexed="8"/>
      <name val="Calibri"/>
      <family val="2"/>
      <scheme val="minor"/>
    </font>
    <font>
      <vertAlign val="superscript"/>
      <sz val="8.5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1020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F2F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7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7" fillId="0" borderId="0"/>
    <xf numFmtId="0" fontId="24" fillId="0" borderId="0" applyNumberFormat="0" applyFill="0" applyBorder="0" applyAlignment="0" applyProtection="0"/>
    <xf numFmtId="0" fontId="1" fillId="0" borderId="0"/>
    <xf numFmtId="0" fontId="8" fillId="0" borderId="0"/>
  </cellStyleXfs>
  <cellXfs count="443">
    <xf numFmtId="0" fontId="0" fillId="0" borderId="0" xfId="0"/>
    <xf numFmtId="0" fontId="0" fillId="0" borderId="0" xfId="0" applyAlignment="1">
      <alignment wrapText="1"/>
    </xf>
    <xf numFmtId="0" fontId="13" fillId="0" borderId="0" xfId="0" applyFont="1"/>
    <xf numFmtId="4" fontId="0" fillId="0" borderId="0" xfId="0" applyNumberFormat="1"/>
    <xf numFmtId="4" fontId="13" fillId="0" borderId="0" xfId="0" applyNumberFormat="1" applyFont="1"/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64" fontId="17" fillId="0" borderId="24" xfId="0" applyNumberFormat="1" applyFont="1" applyBorder="1" applyAlignment="1">
      <alignment vertical="center"/>
    </xf>
    <xf numFmtId="164" fontId="18" fillId="0" borderId="2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165" fontId="18" fillId="0" borderId="24" xfId="1" applyNumberFormat="1" applyFont="1" applyFill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164" fontId="18" fillId="0" borderId="24" xfId="1" applyNumberFormat="1" applyFont="1" applyFill="1" applyBorder="1" applyAlignment="1">
      <alignment vertical="center"/>
    </xf>
    <xf numFmtId="3" fontId="7" fillId="4" borderId="7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164" fontId="17" fillId="3" borderId="24" xfId="0" applyNumberFormat="1" applyFont="1" applyFill="1" applyBorder="1" applyAlignment="1">
      <alignment vertical="center"/>
    </xf>
    <xf numFmtId="3" fontId="7" fillId="4" borderId="6" xfId="0" applyNumberFormat="1" applyFont="1" applyFill="1" applyBorder="1" applyAlignment="1">
      <alignment vertical="center"/>
    </xf>
    <xf numFmtId="164" fontId="18" fillId="3" borderId="24" xfId="0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165" fontId="18" fillId="4" borderId="24" xfId="1" applyNumberFormat="1" applyFont="1" applyFill="1" applyBorder="1" applyAlignment="1">
      <alignment vertical="center"/>
    </xf>
    <xf numFmtId="165" fontId="18" fillId="3" borderId="24" xfId="1" applyNumberFormat="1" applyFont="1" applyFill="1" applyBorder="1" applyAlignment="1">
      <alignment vertical="center"/>
    </xf>
    <xf numFmtId="3" fontId="18" fillId="4" borderId="3" xfId="1" applyNumberFormat="1" applyFont="1" applyFill="1" applyBorder="1" applyAlignment="1">
      <alignment vertical="center"/>
    </xf>
    <xf numFmtId="164" fontId="18" fillId="4" borderId="11" xfId="1" applyNumberFormat="1" applyFont="1" applyFill="1" applyBorder="1" applyAlignment="1">
      <alignment vertical="center"/>
    </xf>
    <xf numFmtId="164" fontId="18" fillId="0" borderId="11" xfId="1" applyNumberFormat="1" applyFont="1" applyFill="1" applyBorder="1" applyAlignment="1">
      <alignment vertical="center"/>
    </xf>
    <xf numFmtId="164" fontId="18" fillId="4" borderId="24" xfId="0" applyNumberFormat="1" applyFont="1" applyFill="1" applyBorder="1" applyAlignment="1">
      <alignment vertical="center"/>
    </xf>
    <xf numFmtId="164" fontId="18" fillId="4" borderId="0" xfId="1" applyNumberFormat="1" applyFont="1" applyFill="1" applyBorder="1" applyAlignment="1">
      <alignment vertical="center"/>
    </xf>
    <xf numFmtId="3" fontId="18" fillId="4" borderId="6" xfId="1" applyNumberFormat="1" applyFont="1" applyFill="1" applyBorder="1" applyAlignment="1">
      <alignment vertical="center"/>
    </xf>
    <xf numFmtId="164" fontId="18" fillId="0" borderId="0" xfId="1" applyNumberFormat="1" applyFont="1" applyFill="1" applyBorder="1" applyAlignment="1">
      <alignment vertical="center"/>
    </xf>
    <xf numFmtId="3" fontId="18" fillId="0" borderId="6" xfId="1" applyNumberFormat="1" applyFont="1" applyFill="1" applyBorder="1" applyAlignment="1">
      <alignment vertical="center"/>
    </xf>
    <xf numFmtId="3" fontId="7" fillId="4" borderId="9" xfId="0" applyNumberFormat="1" applyFont="1" applyFill="1" applyBorder="1" applyAlignment="1">
      <alignment vertical="center"/>
    </xf>
    <xf numFmtId="3" fontId="7" fillId="3" borderId="8" xfId="0" applyNumberFormat="1" applyFont="1" applyFill="1" applyBorder="1" applyAlignment="1">
      <alignment vertical="center"/>
    </xf>
    <xf numFmtId="164" fontId="17" fillId="3" borderId="20" xfId="0" applyNumberFormat="1" applyFont="1" applyFill="1" applyBorder="1" applyAlignment="1">
      <alignment vertical="center"/>
    </xf>
    <xf numFmtId="3" fontId="7" fillId="4" borderId="8" xfId="0" applyNumberFormat="1" applyFont="1" applyFill="1" applyBorder="1" applyAlignment="1">
      <alignment vertical="center"/>
    </xf>
    <xf numFmtId="164" fontId="18" fillId="4" borderId="20" xfId="0" applyNumberFormat="1" applyFont="1" applyFill="1" applyBorder="1" applyAlignment="1">
      <alignment vertical="center"/>
    </xf>
    <xf numFmtId="3" fontId="7" fillId="4" borderId="17" xfId="0" applyNumberFormat="1" applyFont="1" applyFill="1" applyBorder="1" applyAlignment="1">
      <alignment vertical="center"/>
    </xf>
    <xf numFmtId="165" fontId="18" fillId="4" borderId="20" xfId="1" applyNumberFormat="1" applyFont="1" applyFill="1" applyBorder="1" applyAlignment="1">
      <alignment vertical="center"/>
    </xf>
    <xf numFmtId="3" fontId="18" fillId="4" borderId="17" xfId="1" applyNumberFormat="1" applyFont="1" applyFill="1" applyBorder="1" applyAlignment="1">
      <alignment vertical="center"/>
    </xf>
    <xf numFmtId="164" fontId="18" fillId="4" borderId="19" xfId="1" applyNumberFormat="1" applyFont="1" applyFill="1" applyBorder="1" applyAlignment="1">
      <alignment vertical="center"/>
    </xf>
    <xf numFmtId="3" fontId="18" fillId="4" borderId="8" xfId="1" applyNumberFormat="1" applyFont="1" applyFill="1" applyBorder="1" applyAlignment="1">
      <alignment vertical="center"/>
    </xf>
    <xf numFmtId="3" fontId="18" fillId="5" borderId="5" xfId="5" applyNumberFormat="1" applyFont="1" applyFill="1" applyBorder="1" applyAlignment="1">
      <alignment vertical="center" wrapText="1"/>
    </xf>
    <xf numFmtId="164" fontId="19" fillId="2" borderId="23" xfId="15" applyNumberFormat="1" applyFont="1" applyFill="1" applyBorder="1" applyAlignment="1">
      <alignment vertical="top"/>
    </xf>
    <xf numFmtId="3" fontId="18" fillId="5" borderId="10" xfId="5" applyNumberFormat="1" applyFont="1" applyFill="1" applyBorder="1" applyAlignment="1">
      <alignment vertical="center" wrapText="1"/>
    </xf>
    <xf numFmtId="164" fontId="19" fillId="5" borderId="23" xfId="15" applyNumberFormat="1" applyFont="1" applyFill="1" applyBorder="1" applyAlignment="1">
      <alignment vertical="top"/>
    </xf>
    <xf numFmtId="3" fontId="18" fillId="5" borderId="15" xfId="5" applyNumberFormat="1" applyFont="1" applyFill="1" applyBorder="1" applyAlignment="1">
      <alignment vertical="center" wrapText="1"/>
    </xf>
    <xf numFmtId="3" fontId="19" fillId="5" borderId="16" xfId="15" applyNumberFormat="1" applyFont="1" applyFill="1" applyBorder="1" applyAlignment="1">
      <alignment vertical="top"/>
    </xf>
    <xf numFmtId="164" fontId="19" fillId="5" borderId="15" xfId="15" applyNumberFormat="1" applyFont="1" applyFill="1" applyBorder="1" applyAlignment="1">
      <alignment vertical="top"/>
    </xf>
    <xf numFmtId="3" fontId="19" fillId="5" borderId="4" xfId="15" applyNumberFormat="1" applyFont="1" applyFill="1" applyBorder="1" applyAlignment="1">
      <alignment vertical="top"/>
    </xf>
    <xf numFmtId="3" fontId="18" fillId="5" borderId="7" xfId="5" applyNumberFormat="1" applyFont="1" applyFill="1" applyBorder="1" applyAlignment="1">
      <alignment vertical="center" wrapText="1"/>
    </xf>
    <xf numFmtId="164" fontId="19" fillId="2" borderId="24" xfId="15" applyNumberFormat="1" applyFont="1" applyFill="1" applyBorder="1" applyAlignment="1">
      <alignment vertical="top"/>
    </xf>
    <xf numFmtId="3" fontId="18" fillId="5" borderId="13" xfId="5" applyNumberFormat="1" applyFont="1" applyFill="1" applyBorder="1" applyAlignment="1">
      <alignment vertical="center" wrapText="1"/>
    </xf>
    <xf numFmtId="164" fontId="19" fillId="5" borderId="24" xfId="15" applyNumberFormat="1" applyFont="1" applyFill="1" applyBorder="1" applyAlignment="1">
      <alignment vertical="top"/>
    </xf>
    <xf numFmtId="3" fontId="18" fillId="5" borderId="0" xfId="5" applyNumberFormat="1" applyFont="1" applyFill="1" applyAlignment="1">
      <alignment vertical="center" wrapText="1"/>
    </xf>
    <xf numFmtId="3" fontId="19" fillId="5" borderId="3" xfId="15" applyNumberFormat="1" applyFont="1" applyFill="1" applyBorder="1" applyAlignment="1">
      <alignment vertical="top"/>
    </xf>
    <xf numFmtId="164" fontId="19" fillId="5" borderId="0" xfId="15" applyNumberFormat="1" applyFont="1" applyFill="1" applyAlignment="1">
      <alignment vertical="top"/>
    </xf>
    <xf numFmtId="3" fontId="19" fillId="5" borderId="6" xfId="15" applyNumberFormat="1" applyFont="1" applyFill="1" applyBorder="1" applyAlignment="1">
      <alignment vertical="top"/>
    </xf>
    <xf numFmtId="3" fontId="7" fillId="0" borderId="7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164" fontId="17" fillId="0" borderId="2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164" fontId="18" fillId="0" borderId="24" xfId="0" applyNumberFormat="1" applyFont="1" applyBorder="1" applyAlignment="1">
      <alignment horizontal="right" vertical="center"/>
    </xf>
    <xf numFmtId="165" fontId="18" fillId="0" borderId="24" xfId="1" applyNumberFormat="1" applyFont="1" applyFill="1" applyBorder="1" applyAlignment="1">
      <alignment horizontal="right" vertical="center"/>
    </xf>
    <xf numFmtId="3" fontId="18" fillId="0" borderId="3" xfId="1" applyNumberFormat="1" applyFont="1" applyFill="1" applyBorder="1" applyAlignment="1">
      <alignment horizontal="right" vertical="center"/>
    </xf>
    <xf numFmtId="164" fontId="18" fillId="0" borderId="24" xfId="1" applyNumberFormat="1" applyFont="1" applyFill="1" applyBorder="1" applyAlignment="1">
      <alignment horizontal="right" vertical="center"/>
    </xf>
    <xf numFmtId="3" fontId="7" fillId="4" borderId="7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164" fontId="17" fillId="3" borderId="24" xfId="0" applyNumberFormat="1" applyFont="1" applyFill="1" applyBorder="1" applyAlignment="1">
      <alignment horizontal="right" vertical="center"/>
    </xf>
    <xf numFmtId="3" fontId="7" fillId="4" borderId="6" xfId="0" applyNumberFormat="1" applyFont="1" applyFill="1" applyBorder="1" applyAlignment="1">
      <alignment horizontal="right" vertical="center"/>
    </xf>
    <xf numFmtId="164" fontId="18" fillId="3" borderId="24" xfId="0" applyNumberFormat="1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/>
    </xf>
    <xf numFmtId="165" fontId="18" fillId="4" borderId="24" xfId="1" applyNumberFormat="1" applyFont="1" applyFill="1" applyBorder="1" applyAlignment="1">
      <alignment horizontal="right" vertical="center"/>
    </xf>
    <xf numFmtId="165" fontId="18" fillId="3" borderId="24" xfId="1" applyNumberFormat="1" applyFont="1" applyFill="1" applyBorder="1" applyAlignment="1">
      <alignment horizontal="right" vertical="center"/>
    </xf>
    <xf numFmtId="3" fontId="18" fillId="4" borderId="3" xfId="1" applyNumberFormat="1" applyFont="1" applyFill="1" applyBorder="1" applyAlignment="1">
      <alignment horizontal="right" vertical="center"/>
    </xf>
    <xf numFmtId="164" fontId="18" fillId="4" borderId="0" xfId="1" applyNumberFormat="1" applyFont="1" applyFill="1" applyBorder="1" applyAlignment="1">
      <alignment horizontal="right" vertical="center"/>
    </xf>
    <xf numFmtId="3" fontId="18" fillId="4" borderId="6" xfId="1" applyNumberFormat="1" applyFont="1" applyFill="1" applyBorder="1" applyAlignment="1">
      <alignment horizontal="right" vertical="center"/>
    </xf>
    <xf numFmtId="164" fontId="18" fillId="0" borderId="0" xfId="1" applyNumberFormat="1" applyFont="1" applyFill="1" applyBorder="1" applyAlignment="1">
      <alignment horizontal="right" vertical="center"/>
    </xf>
    <xf numFmtId="3" fontId="18" fillId="0" borderId="6" xfId="1" applyNumberFormat="1" applyFont="1" applyFill="1" applyBorder="1" applyAlignment="1">
      <alignment horizontal="right" vertical="center"/>
    </xf>
    <xf numFmtId="164" fontId="18" fillId="4" borderId="24" xfId="0" applyNumberFormat="1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/>
    </xf>
    <xf numFmtId="164" fontId="17" fillId="3" borderId="20" xfId="0" applyNumberFormat="1" applyFont="1" applyFill="1" applyBorder="1" applyAlignment="1">
      <alignment horizontal="right" vertical="center"/>
    </xf>
    <xf numFmtId="3" fontId="7" fillId="4" borderId="8" xfId="0" applyNumberFormat="1" applyFont="1" applyFill="1" applyBorder="1" applyAlignment="1">
      <alignment horizontal="right" vertical="center"/>
    </xf>
    <xf numFmtId="164" fontId="18" fillId="4" borderId="20" xfId="0" applyNumberFormat="1" applyFont="1" applyFill="1" applyBorder="1" applyAlignment="1">
      <alignment horizontal="right" vertical="center"/>
    </xf>
    <xf numFmtId="3" fontId="7" fillId="4" borderId="17" xfId="0" applyNumberFormat="1" applyFont="1" applyFill="1" applyBorder="1" applyAlignment="1">
      <alignment horizontal="right" vertical="center"/>
    </xf>
    <xf numFmtId="165" fontId="18" fillId="4" borderId="20" xfId="1" applyNumberFormat="1" applyFont="1" applyFill="1" applyBorder="1" applyAlignment="1">
      <alignment horizontal="right" vertical="center"/>
    </xf>
    <xf numFmtId="3" fontId="18" fillId="4" borderId="17" xfId="1" applyNumberFormat="1" applyFont="1" applyFill="1" applyBorder="1" applyAlignment="1">
      <alignment horizontal="right" vertical="center"/>
    </xf>
    <xf numFmtId="164" fontId="18" fillId="4" borderId="19" xfId="1" applyNumberFormat="1" applyFont="1" applyFill="1" applyBorder="1" applyAlignment="1">
      <alignment horizontal="right" vertical="center"/>
    </xf>
    <xf numFmtId="3" fontId="18" fillId="4" borderId="8" xfId="1" applyNumberFormat="1" applyFont="1" applyFill="1" applyBorder="1" applyAlignment="1">
      <alignment horizontal="right" vertical="center"/>
    </xf>
    <xf numFmtId="3" fontId="18" fillId="5" borderId="5" xfId="5" applyNumberFormat="1" applyFont="1" applyFill="1" applyBorder="1" applyAlignment="1">
      <alignment horizontal="right" vertical="center" wrapText="1"/>
    </xf>
    <xf numFmtId="3" fontId="16" fillId="2" borderId="10" xfId="5" applyNumberFormat="1" applyFont="1" applyFill="1" applyBorder="1" applyAlignment="1">
      <alignment horizontal="right" vertical="center" wrapText="1"/>
    </xf>
    <xf numFmtId="164" fontId="19" fillId="2" borderId="23" xfId="15" applyNumberFormat="1" applyFont="1" applyFill="1" applyBorder="1" applyAlignment="1">
      <alignment horizontal="right" vertical="top"/>
    </xf>
    <xf numFmtId="3" fontId="18" fillId="5" borderId="10" xfId="5" applyNumberFormat="1" applyFont="1" applyFill="1" applyBorder="1" applyAlignment="1">
      <alignment horizontal="right" vertical="center" wrapText="1"/>
    </xf>
    <xf numFmtId="164" fontId="19" fillId="5" borderId="23" xfId="15" applyNumberFormat="1" applyFont="1" applyFill="1" applyBorder="1" applyAlignment="1">
      <alignment horizontal="right" vertical="top"/>
    </xf>
    <xf numFmtId="3" fontId="18" fillId="5" borderId="15" xfId="5" applyNumberFormat="1" applyFont="1" applyFill="1" applyBorder="1" applyAlignment="1">
      <alignment horizontal="right" vertical="center" wrapText="1"/>
    </xf>
    <xf numFmtId="3" fontId="19" fillId="5" borderId="16" xfId="15" applyNumberFormat="1" applyFont="1" applyFill="1" applyBorder="1" applyAlignment="1">
      <alignment horizontal="right" vertical="top"/>
    </xf>
    <xf numFmtId="164" fontId="19" fillId="5" borderId="15" xfId="15" applyNumberFormat="1" applyFont="1" applyFill="1" applyBorder="1" applyAlignment="1">
      <alignment horizontal="right" vertical="top"/>
    </xf>
    <xf numFmtId="3" fontId="19" fillId="5" borderId="4" xfId="15" applyNumberFormat="1" applyFont="1" applyFill="1" applyBorder="1" applyAlignment="1">
      <alignment horizontal="right" vertical="top"/>
    </xf>
    <xf numFmtId="3" fontId="18" fillId="5" borderId="7" xfId="5" applyNumberFormat="1" applyFont="1" applyFill="1" applyBorder="1" applyAlignment="1">
      <alignment horizontal="right" vertical="center" wrapText="1"/>
    </xf>
    <xf numFmtId="3" fontId="16" fillId="2" borderId="13" xfId="5" applyNumberFormat="1" applyFont="1" applyFill="1" applyBorder="1" applyAlignment="1">
      <alignment horizontal="right" vertical="center" wrapText="1"/>
    </xf>
    <xf numFmtId="164" fontId="19" fillId="2" borderId="24" xfId="15" applyNumberFormat="1" applyFont="1" applyFill="1" applyBorder="1" applyAlignment="1">
      <alignment horizontal="right" vertical="top"/>
    </xf>
    <xf numFmtId="3" fontId="18" fillId="5" borderId="13" xfId="5" applyNumberFormat="1" applyFont="1" applyFill="1" applyBorder="1" applyAlignment="1">
      <alignment horizontal="right" vertical="center" wrapText="1"/>
    </xf>
    <xf numFmtId="164" fontId="19" fillId="5" borderId="24" xfId="15" applyNumberFormat="1" applyFont="1" applyFill="1" applyBorder="1" applyAlignment="1">
      <alignment horizontal="right" vertical="top"/>
    </xf>
    <xf numFmtId="3" fontId="18" fillId="5" borderId="0" xfId="5" applyNumberFormat="1" applyFont="1" applyFill="1" applyAlignment="1">
      <alignment horizontal="right" vertical="center" wrapText="1"/>
    </xf>
    <xf numFmtId="3" fontId="19" fillId="5" borderId="3" xfId="15" applyNumberFormat="1" applyFont="1" applyFill="1" applyBorder="1" applyAlignment="1">
      <alignment horizontal="right" vertical="top"/>
    </xf>
    <xf numFmtId="164" fontId="19" fillId="5" borderId="0" xfId="15" applyNumberFormat="1" applyFont="1" applyFill="1" applyAlignment="1">
      <alignment horizontal="right" vertical="top"/>
    </xf>
    <xf numFmtId="3" fontId="19" fillId="5" borderId="6" xfId="15" applyNumberFormat="1" applyFont="1" applyFill="1" applyBorder="1" applyAlignment="1">
      <alignment horizontal="right" vertical="top"/>
    </xf>
    <xf numFmtId="165" fontId="18" fillId="0" borderId="0" xfId="1" applyNumberFormat="1" applyFont="1" applyFill="1" applyBorder="1" applyAlignment="1">
      <alignment vertical="center"/>
    </xf>
    <xf numFmtId="3" fontId="7" fillId="4" borderId="13" xfId="0" applyNumberFormat="1" applyFont="1" applyFill="1" applyBorder="1" applyAlignment="1">
      <alignment vertical="center"/>
    </xf>
    <xf numFmtId="165" fontId="18" fillId="4" borderId="0" xfId="1" applyNumberFormat="1" applyFont="1" applyFill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4" fontId="27" fillId="0" borderId="24" xfId="0" applyNumberFormat="1" applyFont="1" applyBorder="1" applyAlignment="1">
      <alignment vertical="center"/>
    </xf>
    <xf numFmtId="3" fontId="7" fillId="4" borderId="14" xfId="0" applyNumberFormat="1" applyFont="1" applyFill="1" applyBorder="1" applyAlignment="1">
      <alignment vertical="center"/>
    </xf>
    <xf numFmtId="165" fontId="18" fillId="4" borderId="19" xfId="1" applyNumberFormat="1" applyFont="1" applyFill="1" applyBorder="1" applyAlignment="1">
      <alignment vertical="center"/>
    </xf>
    <xf numFmtId="164" fontId="19" fillId="5" borderId="22" xfId="15" applyNumberFormat="1" applyFont="1" applyFill="1" applyBorder="1" applyAlignment="1">
      <alignment vertical="top"/>
    </xf>
    <xf numFmtId="164" fontId="19" fillId="5" borderId="21" xfId="15" applyNumberFormat="1" applyFont="1" applyFill="1" applyBorder="1" applyAlignment="1">
      <alignment vertical="top"/>
    </xf>
    <xf numFmtId="3" fontId="17" fillId="0" borderId="7" xfId="0" applyNumberFormat="1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17" fillId="3" borderId="3" xfId="0" applyNumberFormat="1" applyFont="1" applyFill="1" applyBorder="1" applyAlignment="1">
      <alignment vertical="center"/>
    </xf>
    <xf numFmtId="3" fontId="17" fillId="2" borderId="5" xfId="0" applyNumberFormat="1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" borderId="7" xfId="0" applyNumberFormat="1" applyFont="1" applyFill="1" applyBorder="1" applyAlignment="1">
      <alignment horizontal="right" vertical="center"/>
    </xf>
    <xf numFmtId="3" fontId="17" fillId="3" borderId="3" xfId="0" applyNumberFormat="1" applyFont="1" applyFill="1" applyBorder="1" applyAlignment="1">
      <alignment horizontal="right" vertical="center"/>
    </xf>
    <xf numFmtId="3" fontId="17" fillId="2" borderId="5" xfId="0" applyNumberFormat="1" applyFont="1" applyFill="1" applyBorder="1" applyAlignment="1">
      <alignment horizontal="right" vertical="center"/>
    </xf>
    <xf numFmtId="3" fontId="17" fillId="2" borderId="16" xfId="0" applyNumberFormat="1" applyFont="1" applyFill="1" applyBorder="1" applyAlignment="1">
      <alignment horizontal="right" vertical="center"/>
    </xf>
    <xf numFmtId="3" fontId="17" fillId="2" borderId="7" xfId="0" applyNumberFormat="1" applyFont="1" applyFill="1" applyBorder="1" applyAlignment="1">
      <alignment horizontal="right" vertical="center"/>
    </xf>
    <xf numFmtId="3" fontId="17" fillId="2" borderId="3" xfId="0" applyNumberFormat="1" applyFont="1" applyFill="1" applyBorder="1" applyAlignment="1">
      <alignment horizontal="right" vertical="center"/>
    </xf>
    <xf numFmtId="3" fontId="19" fillId="0" borderId="3" xfId="6" applyNumberFormat="1" applyFont="1" applyBorder="1" applyAlignment="1">
      <alignment vertical="center"/>
    </xf>
    <xf numFmtId="3" fontId="19" fillId="3" borderId="3" xfId="6" applyNumberFormat="1" applyFont="1" applyFill="1" applyBorder="1" applyAlignment="1">
      <alignment vertical="center"/>
    </xf>
    <xf numFmtId="3" fontId="19" fillId="0" borderId="3" xfId="7" applyNumberFormat="1" applyFont="1" applyBorder="1" applyAlignment="1">
      <alignment vertical="center"/>
    </xf>
    <xf numFmtId="3" fontId="19" fillId="2" borderId="16" xfId="6" applyNumberFormat="1" applyFont="1" applyFill="1" applyBorder="1" applyAlignment="1">
      <alignment vertical="center"/>
    </xf>
    <xf numFmtId="3" fontId="19" fillId="2" borderId="3" xfId="6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49" fontId="32" fillId="3" borderId="39" xfId="0" applyNumberFormat="1" applyFont="1" applyFill="1" applyBorder="1" applyAlignment="1">
      <alignment horizontal="center" vertical="center" readingOrder="1"/>
    </xf>
    <xf numFmtId="0" fontId="24" fillId="0" borderId="0" xfId="2" applyFont="1" applyAlignment="1">
      <alignment vertical="center"/>
    </xf>
    <xf numFmtId="0" fontId="12" fillId="6" borderId="27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vertical="center" readingOrder="1"/>
    </xf>
    <xf numFmtId="0" fontId="32" fillId="3" borderId="25" xfId="0" applyFont="1" applyFill="1" applyBorder="1" applyAlignment="1">
      <alignment horizontal="center" vertical="center" readingOrder="1"/>
    </xf>
    <xf numFmtId="0" fontId="29" fillId="6" borderId="2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 readingOrder="1"/>
    </xf>
    <xf numFmtId="0" fontId="32" fillId="2" borderId="44" xfId="0" applyFont="1" applyFill="1" applyBorder="1" applyAlignment="1">
      <alignment horizontal="center" vertical="center" readingOrder="1"/>
    </xf>
    <xf numFmtId="0" fontId="29" fillId="6" borderId="46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 readingOrder="1"/>
    </xf>
    <xf numFmtId="0" fontId="32" fillId="3" borderId="46" xfId="0" applyFont="1" applyFill="1" applyBorder="1" applyAlignment="1">
      <alignment horizontal="center" vertical="center" readingOrder="1"/>
    </xf>
    <xf numFmtId="0" fontId="16" fillId="0" borderId="24" xfId="0" applyFont="1" applyBorder="1" applyAlignment="1">
      <alignment horizontal="left" wrapText="1"/>
    </xf>
    <xf numFmtId="164" fontId="18" fillId="0" borderId="42" xfId="1" applyNumberFormat="1" applyFont="1" applyFill="1" applyBorder="1" applyAlignment="1">
      <alignment vertical="center"/>
    </xf>
    <xf numFmtId="0" fontId="16" fillId="3" borderId="24" xfId="0" applyFont="1" applyFill="1" applyBorder="1" applyAlignment="1">
      <alignment horizontal="left" wrapText="1"/>
    </xf>
    <xf numFmtId="164" fontId="18" fillId="4" borderId="3" xfId="1" applyNumberFormat="1" applyFont="1" applyFill="1" applyBorder="1" applyAlignment="1">
      <alignment vertical="center"/>
    </xf>
    <xf numFmtId="164" fontId="18" fillId="0" borderId="3" xfId="1" applyNumberFormat="1" applyFont="1" applyFill="1" applyBorder="1" applyAlignment="1">
      <alignment vertical="center"/>
    </xf>
    <xf numFmtId="164" fontId="18" fillId="4" borderId="17" xfId="1" applyNumberFormat="1" applyFont="1" applyFill="1" applyBorder="1" applyAlignment="1">
      <alignment vertical="center"/>
    </xf>
    <xf numFmtId="0" fontId="16" fillId="2" borderId="23" xfId="5" applyFont="1" applyFill="1" applyBorder="1" applyAlignment="1">
      <alignment vertical="center" wrapText="1"/>
    </xf>
    <xf numFmtId="164" fontId="19" fillId="5" borderId="48" xfId="15" applyNumberFormat="1" applyFont="1" applyFill="1" applyBorder="1" applyAlignment="1">
      <alignment vertical="top"/>
    </xf>
    <xf numFmtId="0" fontId="16" fillId="2" borderId="24" xfId="5" applyFont="1" applyFill="1" applyBorder="1" applyAlignment="1">
      <alignment vertical="center" wrapText="1"/>
    </xf>
    <xf numFmtId="164" fontId="19" fillId="5" borderId="42" xfId="15" applyNumberFormat="1" applyFont="1" applyFill="1" applyBorder="1" applyAlignment="1">
      <alignment vertical="top"/>
    </xf>
    <xf numFmtId="0" fontId="16" fillId="2" borderId="49" xfId="5" applyFont="1" applyFill="1" applyBorder="1" applyAlignment="1">
      <alignment vertical="center" wrapText="1"/>
    </xf>
    <xf numFmtId="3" fontId="18" fillId="5" borderId="41" xfId="5" applyNumberFormat="1" applyFont="1" applyFill="1" applyBorder="1" applyAlignment="1">
      <alignment vertical="center" wrapText="1"/>
    </xf>
    <xf numFmtId="164" fontId="19" fillId="2" borderId="49" xfId="16" applyNumberFormat="1" applyFont="1" applyFill="1" applyBorder="1" applyAlignment="1">
      <alignment vertical="top"/>
    </xf>
    <xf numFmtId="3" fontId="18" fillId="5" borderId="50" xfId="5" applyNumberFormat="1" applyFont="1" applyFill="1" applyBorder="1" applyAlignment="1">
      <alignment vertical="center" wrapText="1"/>
    </xf>
    <xf numFmtId="164" fontId="19" fillId="5" borderId="49" xfId="16" applyNumberFormat="1" applyFont="1" applyFill="1" applyBorder="1" applyAlignment="1">
      <alignment vertical="top"/>
    </xf>
    <xf numFmtId="3" fontId="18" fillId="5" borderId="1" xfId="5" applyNumberFormat="1" applyFont="1" applyFill="1" applyBorder="1" applyAlignment="1">
      <alignment vertical="center" wrapText="1"/>
    </xf>
    <xf numFmtId="3" fontId="19" fillId="5" borderId="2" xfId="16" applyNumberFormat="1" applyFont="1" applyFill="1" applyBorder="1" applyAlignment="1">
      <alignment vertical="top"/>
    </xf>
    <xf numFmtId="164" fontId="19" fillId="5" borderId="1" xfId="16" applyNumberFormat="1" applyFont="1" applyFill="1" applyBorder="1" applyAlignment="1">
      <alignment vertical="top"/>
    </xf>
    <xf numFmtId="3" fontId="19" fillId="5" borderId="34" xfId="16" applyNumberFormat="1" applyFont="1" applyFill="1" applyBorder="1" applyAlignment="1">
      <alignment vertical="top"/>
    </xf>
    <xf numFmtId="164" fontId="19" fillId="5" borderId="44" xfId="16" applyNumberFormat="1" applyFont="1" applyFill="1" applyBorder="1" applyAlignment="1">
      <alignment vertical="top"/>
    </xf>
    <xf numFmtId="164" fontId="18" fillId="0" borderId="42" xfId="1" applyNumberFormat="1" applyFont="1" applyFill="1" applyBorder="1" applyAlignment="1">
      <alignment horizontal="right" vertical="center"/>
    </xf>
    <xf numFmtId="164" fontId="18" fillId="4" borderId="3" xfId="1" applyNumberFormat="1" applyFont="1" applyFill="1" applyBorder="1" applyAlignment="1">
      <alignment horizontal="right" vertical="center"/>
    </xf>
    <xf numFmtId="164" fontId="18" fillId="0" borderId="3" xfId="1" applyNumberFormat="1" applyFont="1" applyFill="1" applyBorder="1" applyAlignment="1">
      <alignment horizontal="right" vertical="center"/>
    </xf>
    <xf numFmtId="164" fontId="18" fillId="4" borderId="17" xfId="1" applyNumberFormat="1" applyFont="1" applyFill="1" applyBorder="1" applyAlignment="1">
      <alignment horizontal="right" vertical="center"/>
    </xf>
    <xf numFmtId="164" fontId="19" fillId="5" borderId="48" xfId="15" applyNumberFormat="1" applyFont="1" applyFill="1" applyBorder="1" applyAlignment="1">
      <alignment horizontal="right" vertical="top"/>
    </xf>
    <xf numFmtId="164" fontId="19" fillId="5" borderId="42" xfId="15" applyNumberFormat="1" applyFont="1" applyFill="1" applyBorder="1" applyAlignment="1">
      <alignment horizontal="right" vertical="top"/>
    </xf>
    <xf numFmtId="3" fontId="18" fillId="5" borderId="41" xfId="5" applyNumberFormat="1" applyFont="1" applyFill="1" applyBorder="1" applyAlignment="1">
      <alignment horizontal="right" vertical="center" wrapText="1"/>
    </xf>
    <xf numFmtId="3" fontId="16" fillId="2" borderId="50" xfId="5" applyNumberFormat="1" applyFont="1" applyFill="1" applyBorder="1" applyAlignment="1">
      <alignment horizontal="right" vertical="center" wrapText="1"/>
    </xf>
    <xf numFmtId="164" fontId="19" fillId="2" borderId="49" xfId="16" applyNumberFormat="1" applyFont="1" applyFill="1" applyBorder="1" applyAlignment="1">
      <alignment horizontal="right" vertical="top"/>
    </xf>
    <xf numFmtId="3" fontId="18" fillId="5" borderId="50" xfId="5" applyNumberFormat="1" applyFont="1" applyFill="1" applyBorder="1" applyAlignment="1">
      <alignment horizontal="right" vertical="center" wrapText="1"/>
    </xf>
    <xf numFmtId="164" fontId="19" fillId="5" borderId="49" xfId="16" applyNumberFormat="1" applyFont="1" applyFill="1" applyBorder="1" applyAlignment="1">
      <alignment horizontal="right" vertical="top"/>
    </xf>
    <xf numFmtId="3" fontId="18" fillId="5" borderId="1" xfId="5" applyNumberFormat="1" applyFont="1" applyFill="1" applyBorder="1" applyAlignment="1">
      <alignment horizontal="right" vertical="center" wrapText="1"/>
    </xf>
    <xf numFmtId="3" fontId="19" fillId="5" borderId="2" xfId="16" applyNumberFormat="1" applyFont="1" applyFill="1" applyBorder="1" applyAlignment="1">
      <alignment horizontal="right" vertical="top"/>
    </xf>
    <xf numFmtId="164" fontId="19" fillId="5" borderId="1" xfId="16" applyNumberFormat="1" applyFont="1" applyFill="1" applyBorder="1" applyAlignment="1">
      <alignment horizontal="right" vertical="top"/>
    </xf>
    <xf numFmtId="3" fontId="19" fillId="5" borderId="34" xfId="16" applyNumberFormat="1" applyFont="1" applyFill="1" applyBorder="1" applyAlignment="1">
      <alignment horizontal="right" vertical="top"/>
    </xf>
    <xf numFmtId="164" fontId="19" fillId="5" borderId="44" xfId="16" applyNumberFormat="1" applyFont="1" applyFill="1" applyBorder="1" applyAlignment="1">
      <alignment horizontal="right" vertical="top"/>
    </xf>
    <xf numFmtId="165" fontId="18" fillId="0" borderId="3" xfId="1" applyNumberFormat="1" applyFont="1" applyFill="1" applyBorder="1" applyAlignment="1">
      <alignment vertical="center"/>
    </xf>
    <xf numFmtId="165" fontId="18" fillId="4" borderId="3" xfId="1" applyNumberFormat="1" applyFont="1" applyFill="1" applyBorder="1" applyAlignment="1">
      <alignment vertical="center"/>
    </xf>
    <xf numFmtId="165" fontId="18" fillId="4" borderId="17" xfId="1" applyNumberFormat="1" applyFont="1" applyFill="1" applyBorder="1" applyAlignment="1">
      <alignment vertical="center"/>
    </xf>
    <xf numFmtId="164" fontId="19" fillId="5" borderId="51" xfId="16" applyNumberFormat="1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24" xfId="0" applyFont="1" applyBorder="1" applyAlignment="1">
      <alignment vertical="center" wrapText="1"/>
    </xf>
    <xf numFmtId="164" fontId="19" fillId="0" borderId="3" xfId="6" applyNumberFormat="1" applyFont="1" applyBorder="1" applyAlignment="1">
      <alignment vertical="center"/>
    </xf>
    <xf numFmtId="0" fontId="16" fillId="3" borderId="24" xfId="0" applyFont="1" applyFill="1" applyBorder="1" applyAlignment="1">
      <alignment vertical="center" wrapText="1"/>
    </xf>
    <xf numFmtId="164" fontId="19" fillId="3" borderId="3" xfId="6" applyNumberFormat="1" applyFont="1" applyFill="1" applyBorder="1" applyAlignment="1">
      <alignment vertical="center"/>
    </xf>
    <xf numFmtId="164" fontId="19" fillId="0" borderId="3" xfId="7" applyNumberFormat="1" applyFont="1" applyBorder="1" applyAlignment="1">
      <alignment vertical="center"/>
    </xf>
    <xf numFmtId="0" fontId="16" fillId="2" borderId="23" xfId="0" applyFont="1" applyFill="1" applyBorder="1" applyAlignment="1">
      <alignment vertical="center" wrapText="1"/>
    </xf>
    <xf numFmtId="164" fontId="19" fillId="2" borderId="16" xfId="6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vertical="center" wrapText="1"/>
    </xf>
    <xf numFmtId="164" fontId="19" fillId="2" borderId="3" xfId="6" applyNumberFormat="1" applyFont="1" applyFill="1" applyBorder="1" applyAlignment="1">
      <alignment vertical="center"/>
    </xf>
    <xf numFmtId="0" fontId="16" fillId="2" borderId="49" xfId="0" applyFont="1" applyFill="1" applyBorder="1" applyAlignment="1">
      <alignment vertical="center" wrapText="1"/>
    </xf>
    <xf numFmtId="3" fontId="17" fillId="2" borderId="41" xfId="0" applyNumberFormat="1" applyFont="1" applyFill="1" applyBorder="1" applyAlignment="1">
      <alignment vertical="center"/>
    </xf>
    <xf numFmtId="3" fontId="17" fillId="2" borderId="2" xfId="0" applyNumberFormat="1" applyFont="1" applyFill="1" applyBorder="1" applyAlignment="1">
      <alignment vertical="center"/>
    </xf>
    <xf numFmtId="164" fontId="19" fillId="2" borderId="2" xfId="8" applyNumberFormat="1" applyFont="1" applyFill="1" applyBorder="1" applyAlignment="1">
      <alignment vertical="center"/>
    </xf>
    <xf numFmtId="164" fontId="19" fillId="0" borderId="3" xfId="6" applyNumberFormat="1" applyFont="1" applyBorder="1" applyAlignment="1">
      <alignment horizontal="right" vertical="center"/>
    </xf>
    <xf numFmtId="164" fontId="19" fillId="3" borderId="3" xfId="6" applyNumberFormat="1" applyFont="1" applyFill="1" applyBorder="1" applyAlignment="1">
      <alignment horizontal="right" vertical="center"/>
    </xf>
    <xf numFmtId="164" fontId="19" fillId="0" borderId="3" xfId="7" applyNumberFormat="1" applyFont="1" applyBorder="1" applyAlignment="1">
      <alignment horizontal="right" vertical="center"/>
    </xf>
    <xf numFmtId="164" fontId="19" fillId="2" borderId="16" xfId="6" applyNumberFormat="1" applyFont="1" applyFill="1" applyBorder="1" applyAlignment="1">
      <alignment horizontal="right" vertical="center"/>
    </xf>
    <xf numFmtId="164" fontId="19" fillId="2" borderId="3" xfId="6" applyNumberFormat="1" applyFont="1" applyFill="1" applyBorder="1" applyAlignment="1">
      <alignment horizontal="right" vertical="center"/>
    </xf>
    <xf numFmtId="3" fontId="17" fillId="2" borderId="41" xfId="0" applyNumberFormat="1" applyFont="1" applyFill="1" applyBorder="1" applyAlignment="1">
      <alignment horizontal="right" vertical="center"/>
    </xf>
    <xf numFmtId="3" fontId="17" fillId="2" borderId="2" xfId="0" applyNumberFormat="1" applyFont="1" applyFill="1" applyBorder="1" applyAlignment="1">
      <alignment horizontal="right" vertical="center"/>
    </xf>
    <xf numFmtId="164" fontId="19" fillId="2" borderId="2" xfId="8" applyNumberFormat="1" applyFont="1" applyFill="1" applyBorder="1" applyAlignment="1">
      <alignment horizontal="right" vertical="center"/>
    </xf>
    <xf numFmtId="0" fontId="16" fillId="0" borderId="24" xfId="11" applyFont="1" applyBorder="1" applyAlignment="1">
      <alignment vertical="center" wrapText="1"/>
    </xf>
    <xf numFmtId="0" fontId="16" fillId="3" borderId="24" xfId="11" applyFont="1" applyFill="1" applyBorder="1" applyAlignment="1">
      <alignment vertical="center" wrapText="1"/>
    </xf>
    <xf numFmtId="164" fontId="28" fillId="0" borderId="3" xfId="6" applyNumberFormat="1" applyFont="1" applyBorder="1" applyAlignment="1">
      <alignment vertical="center"/>
    </xf>
    <xf numFmtId="0" fontId="16" fillId="0" borderId="24" xfId="12" applyFont="1" applyBorder="1" applyAlignment="1">
      <alignment vertical="center" wrapText="1"/>
    </xf>
    <xf numFmtId="0" fontId="16" fillId="2" borderId="23" xfId="9" applyFont="1" applyFill="1" applyBorder="1" applyAlignment="1">
      <alignment vertical="center" wrapText="1"/>
    </xf>
    <xf numFmtId="0" fontId="16" fillId="2" borderId="24" xfId="9" applyFont="1" applyFill="1" applyBorder="1" applyAlignment="1">
      <alignment vertical="center" wrapText="1"/>
    </xf>
    <xf numFmtId="0" fontId="16" fillId="2" borderId="49" xfId="9" applyFont="1" applyFill="1" applyBorder="1" applyAlignment="1">
      <alignment vertical="center" wrapText="1"/>
    </xf>
    <xf numFmtId="3" fontId="19" fillId="2" borderId="2" xfId="8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0" fontId="1" fillId="0" borderId="0" xfId="4" applyAlignment="1">
      <alignment horizontal="center" vertical="center"/>
    </xf>
    <xf numFmtId="0" fontId="1" fillId="0" borderId="0" xfId="4" applyAlignment="1">
      <alignment horizontal="left" vertical="center"/>
    </xf>
    <xf numFmtId="0" fontId="34" fillId="0" borderId="0" xfId="2" applyFont="1" applyAlignment="1">
      <alignment vertical="center"/>
    </xf>
    <xf numFmtId="0" fontId="35" fillId="0" borderId="0" xfId="169" applyFont="1"/>
    <xf numFmtId="0" fontId="1" fillId="6" borderId="9" xfId="5" applyFont="1" applyFill="1" applyBorder="1" applyAlignment="1">
      <alignment horizontal="center" vertical="center" wrapText="1"/>
    </xf>
    <xf numFmtId="0" fontId="1" fillId="6" borderId="14" xfId="5" applyFont="1" applyFill="1" applyBorder="1" applyAlignment="1">
      <alignment horizontal="center" vertical="center" wrapText="1"/>
    </xf>
    <xf numFmtId="0" fontId="1" fillId="6" borderId="30" xfId="5" applyFont="1" applyFill="1" applyBorder="1" applyAlignment="1">
      <alignment horizontal="center" vertical="center" wrapText="1"/>
    </xf>
    <xf numFmtId="0" fontId="1" fillId="6" borderId="19" xfId="5" applyFont="1" applyFill="1" applyBorder="1" applyAlignment="1">
      <alignment horizontal="center" vertical="center"/>
    </xf>
    <xf numFmtId="0" fontId="0" fillId="6" borderId="30" xfId="5" applyFont="1" applyFill="1" applyBorder="1" applyAlignment="1">
      <alignment horizontal="center" vertical="center" wrapText="1"/>
    </xf>
    <xf numFmtId="0" fontId="1" fillId="6" borderId="56" xfId="5" applyFont="1" applyFill="1" applyBorder="1" applyAlignment="1">
      <alignment horizontal="center" vertical="center"/>
    </xf>
    <xf numFmtId="0" fontId="0" fillId="6" borderId="12" xfId="5" applyFont="1" applyFill="1" applyBorder="1" applyAlignment="1">
      <alignment horizontal="center" vertical="center" wrapText="1"/>
    </xf>
    <xf numFmtId="0" fontId="1" fillId="6" borderId="14" xfId="5" applyFont="1" applyFill="1" applyBorder="1" applyAlignment="1">
      <alignment horizontal="center" vertical="center"/>
    </xf>
    <xf numFmtId="4" fontId="1" fillId="6" borderId="19" xfId="5" applyNumberFormat="1" applyFont="1" applyFill="1" applyBorder="1" applyAlignment="1">
      <alignment horizontal="center" vertical="center"/>
    </xf>
    <xf numFmtId="4" fontId="1" fillId="6" borderId="56" xfId="5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6" borderId="27" xfId="0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41" xfId="0" applyFont="1" applyFill="1" applyBorder="1" applyAlignment="1">
      <alignment vertical="center" wrapText="1"/>
    </xf>
    <xf numFmtId="0" fontId="32" fillId="11" borderId="43" xfId="0" applyFont="1" applyFill="1" applyBorder="1" applyAlignment="1">
      <alignment horizontal="center" vertical="center" readingOrder="1"/>
    </xf>
    <xf numFmtId="0" fontId="36" fillId="0" borderId="0" xfId="169" applyFont="1"/>
    <xf numFmtId="0" fontId="1" fillId="6" borderId="31" xfId="173" applyFont="1" applyFill="1" applyBorder="1" applyAlignment="1">
      <alignment horizontal="center" vertical="center" wrapText="1"/>
    </xf>
    <xf numFmtId="0" fontId="1" fillId="6" borderId="28" xfId="173" applyFont="1" applyFill="1" applyBorder="1" applyAlignment="1">
      <alignment horizontal="center" vertical="center" wrapText="1"/>
    </xf>
    <xf numFmtId="0" fontId="1" fillId="6" borderId="12" xfId="173" applyFont="1" applyFill="1" applyBorder="1" applyAlignment="1">
      <alignment horizontal="center" vertical="center" wrapText="1"/>
    </xf>
    <xf numFmtId="0" fontId="1" fillId="6" borderId="56" xfId="173" applyFont="1" applyFill="1" applyBorder="1" applyAlignment="1">
      <alignment horizontal="center" vertical="center" wrapText="1"/>
    </xf>
    <xf numFmtId="0" fontId="1" fillId="6" borderId="14" xfId="173" applyFont="1" applyFill="1" applyBorder="1" applyAlignment="1">
      <alignment horizontal="center" vertical="center" wrapText="1"/>
    </xf>
    <xf numFmtId="0" fontId="1" fillId="6" borderId="30" xfId="173" applyFont="1" applyFill="1" applyBorder="1" applyAlignment="1">
      <alignment horizontal="center" vertical="center" wrapText="1"/>
    </xf>
    <xf numFmtId="0" fontId="1" fillId="6" borderId="27" xfId="173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/>
    <xf numFmtId="0" fontId="1" fillId="6" borderId="19" xfId="173" applyFont="1" applyFill="1" applyBorder="1" applyAlignment="1">
      <alignment horizontal="center" vertical="center" wrapText="1"/>
    </xf>
    <xf numFmtId="0" fontId="1" fillId="6" borderId="59" xfId="173" applyFont="1" applyFill="1" applyBorder="1" applyAlignment="1">
      <alignment horizontal="center" vertical="center" wrapText="1"/>
    </xf>
    <xf numFmtId="0" fontId="1" fillId="6" borderId="60" xfId="173" applyFont="1" applyFill="1" applyBorder="1" applyAlignment="1">
      <alignment horizontal="center" vertical="center" wrapText="1"/>
    </xf>
    <xf numFmtId="0" fontId="1" fillId="6" borderId="61" xfId="173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32" fillId="2" borderId="2" xfId="0" applyFont="1" applyFill="1" applyBorder="1" applyAlignment="1">
      <alignment vertical="center" wrapText="1" readingOrder="1"/>
    </xf>
    <xf numFmtId="0" fontId="24" fillId="0" borderId="0" xfId="169" applyBorder="1" applyAlignment="1">
      <alignment vertical="center"/>
    </xf>
    <xf numFmtId="0" fontId="12" fillId="9" borderId="0" xfId="5" applyFont="1" applyFill="1" applyAlignment="1">
      <alignment vertical="center"/>
    </xf>
    <xf numFmtId="0" fontId="0" fillId="0" borderId="0" xfId="0"/>
    <xf numFmtId="0" fontId="12" fillId="9" borderId="0" xfId="5" applyFont="1" applyFill="1" applyAlignment="1">
      <alignment horizontal="left" vertical="center"/>
    </xf>
    <xf numFmtId="0" fontId="0" fillId="0" borderId="15" xfId="0" applyBorder="1" applyAlignment="1">
      <alignment vertical="center"/>
    </xf>
    <xf numFmtId="49" fontId="32" fillId="11" borderId="33" xfId="0" applyNumberFormat="1" applyFont="1" applyFill="1" applyBorder="1" applyAlignment="1">
      <alignment horizontal="center" vertical="center" readingOrder="1"/>
    </xf>
    <xf numFmtId="0" fontId="32" fillId="11" borderId="28" xfId="0" applyFont="1" applyFill="1" applyBorder="1" applyAlignment="1">
      <alignment vertical="center" readingOrder="1"/>
    </xf>
    <xf numFmtId="0" fontId="32" fillId="11" borderId="27" xfId="0" applyFont="1" applyFill="1" applyBorder="1" applyAlignment="1">
      <alignment horizontal="center" vertical="center" readingOrder="1"/>
    </xf>
    <xf numFmtId="0" fontId="32" fillId="11" borderId="30" xfId="0" applyFont="1" applyFill="1" applyBorder="1" applyAlignment="1">
      <alignment horizontal="center" vertical="center" readingOrder="1"/>
    </xf>
    <xf numFmtId="0" fontId="33" fillId="2" borderId="2" xfId="2" applyFont="1" applyFill="1" applyBorder="1" applyAlignment="1">
      <alignment horizontal="left" vertical="center" wrapText="1" readingOrder="1"/>
    </xf>
    <xf numFmtId="0" fontId="33" fillId="3" borderId="26" xfId="2" applyFont="1" applyFill="1" applyBorder="1" applyAlignment="1">
      <alignment horizontal="left" vertical="center" wrapText="1" readingOrder="1"/>
    </xf>
    <xf numFmtId="0" fontId="33" fillId="11" borderId="28" xfId="2" applyFont="1" applyFill="1" applyBorder="1" applyAlignment="1">
      <alignment horizontal="left" vertical="center" wrapText="1" readingOrder="1"/>
    </xf>
    <xf numFmtId="0" fontId="32" fillId="2" borderId="44" xfId="0" applyFont="1" applyFill="1" applyBorder="1" applyAlignment="1">
      <alignment vertical="center" readingOrder="1"/>
    </xf>
    <xf numFmtId="0" fontId="32" fillId="3" borderId="25" xfId="0" applyFont="1" applyFill="1" applyBorder="1" applyAlignment="1">
      <alignment vertical="center" readingOrder="1"/>
    </xf>
    <xf numFmtId="0" fontId="32" fillId="11" borderId="27" xfId="0" applyFont="1" applyFill="1" applyBorder="1" applyAlignment="1">
      <alignment vertical="center" readingOrder="1"/>
    </xf>
    <xf numFmtId="0" fontId="12" fillId="9" borderId="0" xfId="5" applyFont="1" applyFill="1" applyAlignment="1">
      <alignment horizontal="left" vertical="center"/>
    </xf>
    <xf numFmtId="0" fontId="12" fillId="9" borderId="0" xfId="5" applyFont="1" applyFill="1" applyBorder="1" applyAlignment="1">
      <alignment horizontal="left" vertical="center"/>
    </xf>
    <xf numFmtId="165" fontId="18" fillId="0" borderId="23" xfId="1" applyNumberFormat="1" applyFont="1" applyFill="1" applyBorder="1" applyAlignment="1">
      <alignment horizontal="right" vertical="center"/>
    </xf>
    <xf numFmtId="164" fontId="18" fillId="0" borderId="21" xfId="1" applyNumberFormat="1" applyFont="1" applyFill="1" applyBorder="1" applyAlignment="1">
      <alignment horizontal="right" vertical="center"/>
    </xf>
    <xf numFmtId="3" fontId="18" fillId="5" borderId="4" xfId="5" applyNumberFormat="1" applyFont="1" applyFill="1" applyBorder="1" applyAlignment="1">
      <alignment horizontal="right" vertical="center" wrapText="1"/>
    </xf>
    <xf numFmtId="164" fontId="19" fillId="2" borderId="35" xfId="15" applyNumberFormat="1" applyFont="1" applyFill="1" applyBorder="1" applyAlignment="1">
      <alignment horizontal="right" vertical="top"/>
    </xf>
    <xf numFmtId="3" fontId="18" fillId="5" borderId="6" xfId="5" applyNumberFormat="1" applyFont="1" applyFill="1" applyBorder="1" applyAlignment="1">
      <alignment horizontal="right" vertical="center" wrapText="1"/>
    </xf>
    <xf numFmtId="164" fontId="19" fillId="2" borderId="11" xfId="15" applyNumberFormat="1" applyFont="1" applyFill="1" applyBorder="1" applyAlignment="1">
      <alignment horizontal="right" vertical="top"/>
    </xf>
    <xf numFmtId="3" fontId="18" fillId="5" borderId="34" xfId="5" applyNumberFormat="1" applyFont="1" applyFill="1" applyBorder="1" applyAlignment="1">
      <alignment horizontal="right" vertical="center" wrapText="1"/>
    </xf>
    <xf numFmtId="164" fontId="19" fillId="2" borderId="18" xfId="16" applyNumberFormat="1" applyFont="1" applyFill="1" applyBorder="1" applyAlignment="1">
      <alignment horizontal="right" vertical="top"/>
    </xf>
    <xf numFmtId="164" fontId="19" fillId="5" borderId="51" xfId="16" applyNumberFormat="1" applyFont="1" applyFill="1" applyBorder="1" applyAlignment="1">
      <alignment horizontal="right" vertical="top"/>
    </xf>
    <xf numFmtId="164" fontId="19" fillId="0" borderId="22" xfId="6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164" fontId="19" fillId="0" borderId="23" xfId="6" applyNumberFormat="1" applyFont="1" applyBorder="1" applyAlignment="1">
      <alignment horizontal="right" vertical="center"/>
    </xf>
    <xf numFmtId="164" fontId="19" fillId="0" borderId="11" xfId="6" applyNumberFormat="1" applyFont="1" applyBorder="1" applyAlignment="1">
      <alignment horizontal="right" vertical="center"/>
    </xf>
    <xf numFmtId="165" fontId="18" fillId="0" borderId="21" xfId="1" applyNumberFormat="1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17" fillId="0" borderId="16" xfId="0" applyNumberFormat="1" applyFont="1" applyBorder="1" applyAlignment="1">
      <alignment horizontal="right" vertical="center"/>
    </xf>
    <xf numFmtId="164" fontId="19" fillId="0" borderId="16" xfId="6" applyNumberFormat="1" applyFont="1" applyBorder="1" applyAlignment="1">
      <alignment horizontal="right" vertical="center"/>
    </xf>
    <xf numFmtId="164" fontId="19" fillId="3" borderId="21" xfId="6" applyNumberFormat="1" applyFont="1" applyFill="1" applyBorder="1" applyAlignment="1">
      <alignment horizontal="right" vertical="center"/>
    </xf>
    <xf numFmtId="3" fontId="17" fillId="3" borderId="6" xfId="0" applyNumberFormat="1" applyFont="1" applyFill="1" applyBorder="1" applyAlignment="1">
      <alignment horizontal="right" vertical="center"/>
    </xf>
    <xf numFmtId="164" fontId="19" fillId="3" borderId="24" xfId="6" applyNumberFormat="1" applyFont="1" applyFill="1" applyBorder="1" applyAlignment="1">
      <alignment horizontal="right" vertical="center"/>
    </xf>
    <xf numFmtId="164" fontId="19" fillId="3" borderId="11" xfId="6" applyNumberFormat="1" applyFont="1" applyFill="1" applyBorder="1" applyAlignment="1">
      <alignment horizontal="right" vertical="center"/>
    </xf>
    <xf numFmtId="165" fontId="18" fillId="3" borderId="21" xfId="1" applyNumberFormat="1" applyFont="1" applyFill="1" applyBorder="1" applyAlignment="1">
      <alignment horizontal="right" vertical="center"/>
    </xf>
    <xf numFmtId="165" fontId="18" fillId="4" borderId="21" xfId="1" applyNumberFormat="1" applyFont="1" applyFill="1" applyBorder="1" applyAlignment="1">
      <alignment horizontal="right" vertical="center"/>
    </xf>
    <xf numFmtId="164" fontId="19" fillId="0" borderId="21" xfId="6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164" fontId="19" fillId="0" borderId="24" xfId="6" applyNumberFormat="1" applyFont="1" applyBorder="1" applyAlignment="1">
      <alignment horizontal="right" vertical="center"/>
    </xf>
    <xf numFmtId="164" fontId="19" fillId="0" borderId="21" xfId="7" applyNumberFormat="1" applyFont="1" applyBorder="1" applyAlignment="1">
      <alignment horizontal="right" vertical="center"/>
    </xf>
    <xf numFmtId="164" fontId="19" fillId="0" borderId="24" xfId="7" applyNumberFormat="1" applyFont="1" applyBorder="1" applyAlignment="1">
      <alignment horizontal="right" vertical="center"/>
    </xf>
    <xf numFmtId="164" fontId="19" fillId="0" borderId="11" xfId="7" applyNumberFormat="1" applyFont="1" applyBorder="1" applyAlignment="1">
      <alignment horizontal="right" vertical="center"/>
    </xf>
    <xf numFmtId="165" fontId="18" fillId="4" borderId="55" xfId="1" applyNumberFormat="1" applyFont="1" applyFill="1" applyBorder="1" applyAlignment="1">
      <alignment horizontal="right" vertical="center"/>
    </xf>
    <xf numFmtId="164" fontId="19" fillId="2" borderId="22" xfId="6" applyNumberFormat="1" applyFont="1" applyFill="1" applyBorder="1" applyAlignment="1">
      <alignment horizontal="right" vertical="center"/>
    </xf>
    <xf numFmtId="3" fontId="17" fillId="2" borderId="4" xfId="0" applyNumberFormat="1" applyFont="1" applyFill="1" applyBorder="1" applyAlignment="1">
      <alignment horizontal="right" vertical="center"/>
    </xf>
    <xf numFmtId="164" fontId="19" fillId="2" borderId="23" xfId="6" applyNumberFormat="1" applyFont="1" applyFill="1" applyBorder="1" applyAlignment="1">
      <alignment horizontal="right" vertical="center"/>
    </xf>
    <xf numFmtId="164" fontId="19" fillId="2" borderId="35" xfId="6" applyNumberFormat="1" applyFont="1" applyFill="1" applyBorder="1" applyAlignment="1">
      <alignment horizontal="right" vertical="center"/>
    </xf>
    <xf numFmtId="164" fontId="19" fillId="5" borderId="22" xfId="15" applyNumberFormat="1" applyFont="1" applyFill="1" applyBorder="1" applyAlignment="1">
      <alignment horizontal="right" vertical="top"/>
    </xf>
    <xf numFmtId="164" fontId="19" fillId="2" borderId="21" xfId="6" applyNumberFormat="1" applyFont="1" applyFill="1" applyBorder="1" applyAlignment="1">
      <alignment horizontal="right" vertical="center"/>
    </xf>
    <xf numFmtId="3" fontId="17" fillId="2" borderId="6" xfId="0" applyNumberFormat="1" applyFont="1" applyFill="1" applyBorder="1" applyAlignment="1">
      <alignment horizontal="right" vertical="center"/>
    </xf>
    <xf numFmtId="164" fontId="19" fillId="2" borderId="24" xfId="6" applyNumberFormat="1" applyFont="1" applyFill="1" applyBorder="1" applyAlignment="1">
      <alignment horizontal="right" vertical="center"/>
    </xf>
    <xf numFmtId="164" fontId="19" fillId="2" borderId="11" xfId="6" applyNumberFormat="1" applyFont="1" applyFill="1" applyBorder="1" applyAlignment="1">
      <alignment horizontal="right" vertical="center"/>
    </xf>
    <xf numFmtId="164" fontId="19" fillId="5" borderId="21" xfId="15" applyNumberFormat="1" applyFont="1" applyFill="1" applyBorder="1" applyAlignment="1">
      <alignment horizontal="right" vertical="top"/>
    </xf>
    <xf numFmtId="164" fontId="19" fillId="2" borderId="51" xfId="8" applyNumberFormat="1" applyFont="1" applyFill="1" applyBorder="1" applyAlignment="1">
      <alignment horizontal="right" vertical="center"/>
    </xf>
    <xf numFmtId="3" fontId="17" fillId="2" borderId="34" xfId="0" applyNumberFormat="1" applyFont="1" applyFill="1" applyBorder="1" applyAlignment="1">
      <alignment horizontal="right" vertical="center"/>
    </xf>
    <xf numFmtId="164" fontId="19" fillId="2" borderId="49" xfId="8" applyNumberFormat="1" applyFont="1" applyFill="1" applyBorder="1" applyAlignment="1">
      <alignment horizontal="right" vertical="center"/>
    </xf>
    <xf numFmtId="164" fontId="19" fillId="2" borderId="18" xfId="8" applyNumberFormat="1" applyFont="1" applyFill="1" applyBorder="1" applyAlignment="1">
      <alignment horizontal="right" vertical="center"/>
    </xf>
    <xf numFmtId="164" fontId="19" fillId="0" borderId="35" xfId="6" applyNumberFormat="1" applyFont="1" applyBorder="1" applyAlignment="1">
      <alignment horizontal="right" vertical="center"/>
    </xf>
    <xf numFmtId="164" fontId="19" fillId="0" borderId="11" xfId="6" applyNumberFormat="1" applyFont="1" applyBorder="1" applyAlignment="1">
      <alignment vertical="center"/>
    </xf>
    <xf numFmtId="164" fontId="19" fillId="0" borderId="22" xfId="6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164" fontId="19" fillId="0" borderId="23" xfId="6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164" fontId="19" fillId="0" borderId="16" xfId="6" applyNumberFormat="1" applyFont="1" applyBorder="1" applyAlignment="1">
      <alignment vertical="center"/>
    </xf>
    <xf numFmtId="164" fontId="19" fillId="3" borderId="11" xfId="6" applyNumberFormat="1" applyFont="1" applyFill="1" applyBorder="1" applyAlignment="1">
      <alignment vertical="center"/>
    </xf>
    <xf numFmtId="164" fontId="19" fillId="3" borderId="21" xfId="6" applyNumberFormat="1" applyFont="1" applyFill="1" applyBorder="1" applyAlignment="1">
      <alignment vertical="center"/>
    </xf>
    <xf numFmtId="3" fontId="17" fillId="3" borderId="6" xfId="0" applyNumberFormat="1" applyFont="1" applyFill="1" applyBorder="1" applyAlignment="1">
      <alignment vertical="center"/>
    </xf>
    <xf numFmtId="164" fontId="19" fillId="3" borderId="24" xfId="6" applyNumberFormat="1" applyFont="1" applyFill="1" applyBorder="1" applyAlignment="1">
      <alignment vertical="center"/>
    </xf>
    <xf numFmtId="164" fontId="19" fillId="0" borderId="21" xfId="6" applyNumberFormat="1" applyFont="1" applyBorder="1" applyAlignment="1">
      <alignment vertical="center"/>
    </xf>
    <xf numFmtId="3" fontId="17" fillId="0" borderId="6" xfId="0" applyNumberFormat="1" applyFont="1" applyBorder="1" applyAlignment="1">
      <alignment vertical="center"/>
    </xf>
    <xf numFmtId="164" fontId="19" fillId="0" borderId="24" xfId="6" applyNumberFormat="1" applyFont="1" applyBorder="1" applyAlignment="1">
      <alignment vertical="center"/>
    </xf>
    <xf numFmtId="164" fontId="19" fillId="0" borderId="11" xfId="7" applyNumberFormat="1" applyFont="1" applyBorder="1" applyAlignment="1">
      <alignment vertical="center"/>
    </xf>
    <xf numFmtId="164" fontId="19" fillId="0" borderId="21" xfId="7" applyNumberFormat="1" applyFont="1" applyBorder="1" applyAlignment="1">
      <alignment vertical="center"/>
    </xf>
    <xf numFmtId="164" fontId="19" fillId="0" borderId="24" xfId="7" applyNumberFormat="1" applyFont="1" applyBorder="1" applyAlignment="1">
      <alignment vertical="center"/>
    </xf>
    <xf numFmtId="164" fontId="19" fillId="2" borderId="35" xfId="6" applyNumberFormat="1" applyFont="1" applyFill="1" applyBorder="1" applyAlignment="1">
      <alignment vertical="center"/>
    </xf>
    <xf numFmtId="164" fontId="19" fillId="2" borderId="22" xfId="6" applyNumberFormat="1" applyFont="1" applyFill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164" fontId="19" fillId="2" borderId="23" xfId="6" applyNumberFormat="1" applyFont="1" applyFill="1" applyBorder="1" applyAlignment="1">
      <alignment vertical="center"/>
    </xf>
    <xf numFmtId="164" fontId="19" fillId="2" borderId="11" xfId="6" applyNumberFormat="1" applyFont="1" applyFill="1" applyBorder="1" applyAlignment="1">
      <alignment vertical="center"/>
    </xf>
    <xf numFmtId="164" fontId="19" fillId="2" borderId="21" xfId="6" applyNumberFormat="1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164" fontId="19" fillId="2" borderId="24" xfId="6" applyNumberFormat="1" applyFont="1" applyFill="1" applyBorder="1" applyAlignment="1">
      <alignment vertical="center"/>
    </xf>
    <xf numFmtId="164" fontId="19" fillId="2" borderId="18" xfId="8" applyNumberFormat="1" applyFont="1" applyFill="1" applyBorder="1" applyAlignment="1">
      <alignment vertical="center"/>
    </xf>
    <xf numFmtId="164" fontId="19" fillId="2" borderId="51" xfId="8" applyNumberFormat="1" applyFont="1" applyFill="1" applyBorder="1" applyAlignment="1">
      <alignment vertical="center"/>
    </xf>
    <xf numFmtId="3" fontId="17" fillId="2" borderId="34" xfId="0" applyNumberFormat="1" applyFont="1" applyFill="1" applyBorder="1" applyAlignment="1">
      <alignment vertical="center"/>
    </xf>
    <xf numFmtId="164" fontId="19" fillId="2" borderId="49" xfId="8" applyNumberFormat="1" applyFont="1" applyFill="1" applyBorder="1" applyAlignment="1">
      <alignment vertical="center"/>
    </xf>
    <xf numFmtId="0" fontId="0" fillId="10" borderId="0" xfId="149" applyNumberFormat="1" applyFont="1" applyFill="1" applyAlignment="1">
      <alignment horizontal="left" vertical="center" wrapText="1"/>
    </xf>
    <xf numFmtId="0" fontId="37" fillId="9" borderId="0" xfId="5" applyFont="1" applyFill="1" applyAlignment="1">
      <alignment horizontal="left" vertical="center" wrapText="1"/>
    </xf>
    <xf numFmtId="49" fontId="32" fillId="2" borderId="14" xfId="0" applyNumberFormat="1" applyFont="1" applyFill="1" applyBorder="1" applyAlignment="1">
      <alignment horizontal="center" vertical="center" wrapText="1" readingOrder="1"/>
    </xf>
    <xf numFmtId="49" fontId="32" fillId="2" borderId="64" xfId="0" applyNumberFormat="1" applyFont="1" applyFill="1" applyBorder="1" applyAlignment="1">
      <alignment horizontal="center" vertical="center" wrapText="1" readingOrder="1"/>
    </xf>
    <xf numFmtId="49" fontId="32" fillId="2" borderId="10" xfId="0" applyNumberFormat="1" applyFont="1" applyFill="1" applyBorder="1" applyAlignment="1">
      <alignment horizontal="center" vertical="center" wrapText="1" readingOrder="1"/>
    </xf>
    <xf numFmtId="0" fontId="12" fillId="9" borderId="0" xfId="5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1" fillId="8" borderId="63" xfId="0" applyFont="1" applyFill="1" applyBorder="1" applyAlignment="1">
      <alignment horizontal="left" vertical="center" readingOrder="1"/>
    </xf>
    <xf numFmtId="0" fontId="31" fillId="8" borderId="33" xfId="0" applyFont="1" applyFill="1" applyBorder="1" applyAlignment="1">
      <alignment horizontal="left" vertical="center" readingOrder="1"/>
    </xf>
    <xf numFmtId="0" fontId="31" fillId="8" borderId="47" xfId="0" applyFont="1" applyFill="1" applyBorder="1" applyAlignment="1">
      <alignment horizontal="left" vertical="center" readingOrder="1"/>
    </xf>
    <xf numFmtId="0" fontId="30" fillId="6" borderId="48" xfId="0" applyFont="1" applyFill="1" applyBorder="1" applyAlignment="1">
      <alignment horizontal="center" vertical="center" wrapText="1" readingOrder="1"/>
    </xf>
    <xf numFmtId="0" fontId="30" fillId="6" borderId="44" xfId="0" applyFont="1" applyFill="1" applyBorder="1" applyAlignment="1">
      <alignment horizontal="center" vertical="center" wrapText="1" readingOrder="1"/>
    </xf>
    <xf numFmtId="0" fontId="30" fillId="6" borderId="22" xfId="0" applyFont="1" applyFill="1" applyBorder="1" applyAlignment="1">
      <alignment horizontal="center" vertical="center" wrapText="1" readingOrder="1"/>
    </xf>
    <xf numFmtId="0" fontId="30" fillId="6" borderId="16" xfId="0" applyFont="1" applyFill="1" applyBorder="1" applyAlignment="1">
      <alignment horizontal="center" vertical="center" wrapText="1" readingOrder="1"/>
    </xf>
    <xf numFmtId="0" fontId="30" fillId="6" borderId="51" xfId="0" applyFont="1" applyFill="1" applyBorder="1" applyAlignment="1">
      <alignment horizontal="center" vertical="center" wrapText="1" readingOrder="1"/>
    </xf>
    <xf numFmtId="0" fontId="30" fillId="6" borderId="2" xfId="0" applyFont="1" applyFill="1" applyBorder="1" applyAlignment="1">
      <alignment horizontal="center" vertical="center" wrapText="1" readingOrder="1"/>
    </xf>
    <xf numFmtId="0" fontId="30" fillId="6" borderId="62" xfId="0" applyFont="1" applyFill="1" applyBorder="1" applyAlignment="1">
      <alignment horizontal="center" vertical="center"/>
    </xf>
    <xf numFmtId="0" fontId="30" fillId="6" borderId="38" xfId="0" applyFont="1" applyFill="1" applyBorder="1" applyAlignment="1">
      <alignment horizontal="center" vertical="center"/>
    </xf>
    <xf numFmtId="0" fontId="30" fillId="6" borderId="37" xfId="0" applyFont="1" applyFill="1" applyBorder="1" applyAlignment="1">
      <alignment horizontal="center" vertical="center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49" fontId="32" fillId="2" borderId="17" xfId="0" applyNumberFormat="1" applyFont="1" applyFill="1" applyBorder="1" applyAlignment="1">
      <alignment horizontal="center" vertical="center" wrapText="1" readingOrder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50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1" fillId="0" borderId="0" xfId="172" applyAlignment="1">
      <alignment horizontal="left" vertical="center"/>
    </xf>
    <xf numFmtId="0" fontId="24" fillId="0" borderId="0" xfId="171" applyAlignment="1">
      <alignment horizontal="left" vertical="center"/>
    </xf>
    <xf numFmtId="0" fontId="2" fillId="7" borderId="9" xfId="5" applyFont="1" applyFill="1" applyBorder="1" applyAlignment="1">
      <alignment horizontal="center" vertical="center"/>
    </xf>
    <xf numFmtId="0" fontId="2" fillId="7" borderId="54" xfId="5" applyFont="1" applyFill="1" applyBorder="1" applyAlignment="1">
      <alignment horizontal="center" vertical="center"/>
    </xf>
    <xf numFmtId="0" fontId="2" fillId="7" borderId="40" xfId="5" applyFont="1" applyFill="1" applyBorder="1" applyAlignment="1">
      <alignment horizontal="center" vertical="center"/>
    </xf>
    <xf numFmtId="0" fontId="2" fillId="7" borderId="41" xfId="5" applyFont="1" applyFill="1" applyBorder="1" applyAlignment="1">
      <alignment horizontal="center" vertical="center"/>
    </xf>
    <xf numFmtId="0" fontId="2" fillId="7" borderId="34" xfId="5" applyFont="1" applyFill="1" applyBorder="1" applyAlignment="1">
      <alignment horizontal="center" vertical="center"/>
    </xf>
    <xf numFmtId="0" fontId="2" fillId="7" borderId="32" xfId="5" applyFont="1" applyFill="1" applyBorder="1" applyAlignment="1">
      <alignment horizontal="center" vertical="center"/>
    </xf>
    <xf numFmtId="4" fontId="2" fillId="7" borderId="9" xfId="5" applyNumberFormat="1" applyFont="1" applyFill="1" applyBorder="1" applyAlignment="1">
      <alignment horizontal="center" vertical="center" wrapText="1"/>
    </xf>
    <xf numFmtId="4" fontId="2" fillId="7" borderId="8" xfId="5" applyNumberFormat="1" applyFont="1" applyFill="1" applyBorder="1" applyAlignment="1">
      <alignment horizontal="center" vertical="center" wrapText="1"/>
    </xf>
    <xf numFmtId="4" fontId="2" fillId="7" borderId="40" xfId="5" applyNumberFormat="1" applyFont="1" applyFill="1" applyBorder="1" applyAlignment="1">
      <alignment horizontal="center" vertical="center" wrapText="1"/>
    </xf>
    <xf numFmtId="4" fontId="2" fillId="7" borderId="36" xfId="5" applyNumberFormat="1" applyFont="1" applyFill="1" applyBorder="1" applyAlignment="1">
      <alignment horizontal="center" vertical="center" wrapText="1"/>
    </xf>
    <xf numFmtId="0" fontId="2" fillId="7" borderId="41" xfId="5" applyFont="1" applyFill="1" applyBorder="1" applyAlignment="1">
      <alignment horizontal="center" vertical="center" wrapText="1"/>
    </xf>
    <xf numFmtId="4" fontId="2" fillId="7" borderId="41" xfId="5" applyNumberFormat="1" applyFont="1" applyFill="1" applyBorder="1" applyAlignment="1">
      <alignment horizontal="center" vertical="center" wrapText="1"/>
    </xf>
    <xf numFmtId="4" fontId="2" fillId="7" borderId="5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7" borderId="29" xfId="5" applyFont="1" applyFill="1" applyBorder="1" applyAlignment="1">
      <alignment horizontal="center" vertical="center"/>
    </xf>
    <xf numFmtId="0" fontId="22" fillId="7" borderId="30" xfId="5" applyFont="1" applyFill="1" applyBorder="1" applyAlignment="1">
      <alignment horizontal="center" vertical="center"/>
    </xf>
    <xf numFmtId="0" fontId="2" fillId="7" borderId="31" xfId="5" applyFont="1" applyFill="1" applyBorder="1" applyAlignment="1">
      <alignment horizontal="center" vertical="center"/>
    </xf>
    <xf numFmtId="0" fontId="2" fillId="7" borderId="45" xfId="5" applyFont="1" applyFill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14" fillId="6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7" borderId="53" xfId="5" applyFont="1" applyFill="1" applyBorder="1" applyAlignment="1">
      <alignment horizontal="center" vertical="center"/>
    </xf>
    <xf numFmtId="0" fontId="2" fillId="7" borderId="21" xfId="5" applyFont="1" applyFill="1" applyBorder="1" applyAlignment="1">
      <alignment horizontal="center" vertical="center"/>
    </xf>
    <xf numFmtId="0" fontId="2" fillId="7" borderId="55" xfId="5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/>
    </xf>
    <xf numFmtId="0" fontId="22" fillId="7" borderId="32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25" fillId="0" borderId="33" xfId="9" applyFont="1" applyBorder="1" applyAlignment="1">
      <alignment horizontal="left" vertical="center" wrapText="1"/>
    </xf>
    <xf numFmtId="0" fontId="20" fillId="0" borderId="0" xfId="14" applyFont="1" applyAlignment="1">
      <alignment horizontal="left" vertical="center" wrapText="1"/>
    </xf>
    <xf numFmtId="0" fontId="14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10" applyFont="1" applyAlignment="1">
      <alignment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7" borderId="9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2" fillId="7" borderId="31" xfId="173" applyFont="1" applyFill="1" applyBorder="1" applyAlignment="1">
      <alignment horizontal="center" vertical="center" wrapText="1"/>
    </xf>
    <xf numFmtId="0" fontId="2" fillId="7" borderId="54" xfId="173" applyFont="1" applyFill="1" applyBorder="1" applyAlignment="1">
      <alignment horizontal="center" vertical="center" wrapText="1"/>
    </xf>
    <xf numFmtId="0" fontId="2" fillId="7" borderId="40" xfId="173" applyFont="1" applyFill="1" applyBorder="1" applyAlignment="1">
      <alignment horizontal="center" vertical="center" wrapText="1"/>
    </xf>
    <xf numFmtId="0" fontId="2" fillId="7" borderId="32" xfId="173" applyFont="1" applyFill="1" applyBorder="1" applyAlignment="1">
      <alignment horizontal="center" vertical="center" wrapText="1"/>
    </xf>
    <xf numFmtId="0" fontId="2" fillId="7" borderId="45" xfId="173" applyFont="1" applyFill="1" applyBorder="1" applyAlignment="1">
      <alignment horizontal="center" vertical="center" wrapText="1"/>
    </xf>
    <xf numFmtId="0" fontId="2" fillId="7" borderId="9" xfId="173" applyFont="1" applyFill="1" applyBorder="1" applyAlignment="1">
      <alignment horizontal="center" vertical="center" wrapText="1"/>
    </xf>
    <xf numFmtId="0" fontId="2" fillId="7" borderId="41" xfId="173" applyFont="1" applyFill="1" applyBorder="1" applyAlignment="1">
      <alignment horizontal="center" vertical="center" wrapText="1"/>
    </xf>
    <xf numFmtId="0" fontId="2" fillId="7" borderId="34" xfId="173" applyFont="1" applyFill="1" applyBorder="1" applyAlignment="1">
      <alignment horizontal="center" vertical="center" wrapText="1"/>
    </xf>
    <xf numFmtId="0" fontId="2" fillId="7" borderId="41" xfId="173" applyFont="1" applyFill="1" applyBorder="1" applyAlignment="1">
      <alignment horizontal="center" vertical="center"/>
    </xf>
    <xf numFmtId="0" fontId="2" fillId="7" borderId="7" xfId="173" applyFont="1" applyFill="1" applyBorder="1" applyAlignment="1">
      <alignment horizontal="center" vertical="center" wrapText="1"/>
    </xf>
  </cellXfs>
  <cellStyles count="174">
    <cellStyle name="Hyperlink 4 5" xfId="149" xr:uid="{00000000-0005-0000-0000-000000000000}"/>
    <cellStyle name="Komma 2" xfId="167" xr:uid="{00000000-0005-0000-0000-000001000000}"/>
    <cellStyle name="Komma 2 2 2 2" xfId="19" xr:uid="{00000000-0005-0000-0000-000002000000}"/>
    <cellStyle name="Link" xfId="2" builtinId="8"/>
    <cellStyle name="Link 2" xfId="169" xr:uid="{00000000-0005-0000-0000-000004000000}"/>
    <cellStyle name="Link 5" xfId="171" xr:uid="{00000000-0005-0000-0000-000005000000}"/>
    <cellStyle name="Normal 2 2" xfId="20" xr:uid="{00000000-0005-0000-0000-000006000000}"/>
    <cellStyle name="Normal 2 2 2" xfId="21" xr:uid="{00000000-0005-0000-0000-000007000000}"/>
    <cellStyle name="Prozent" xfId="1" builtinId="5"/>
    <cellStyle name="Prozent 2" xfId="152" xr:uid="{00000000-0005-0000-0000-000009000000}"/>
    <cellStyle name="Standard" xfId="0" builtinId="0"/>
    <cellStyle name="Standard 10" xfId="22" xr:uid="{00000000-0005-0000-0000-00000B000000}"/>
    <cellStyle name="Standard 10 2" xfId="67" xr:uid="{00000000-0005-0000-0000-00000C000000}"/>
    <cellStyle name="Standard 10 3" xfId="168" xr:uid="{00000000-0005-0000-0000-00000D000000}"/>
    <cellStyle name="Standard 1141" xfId="23" xr:uid="{00000000-0005-0000-0000-00000E000000}"/>
    <cellStyle name="Standard 1141 2" xfId="24" xr:uid="{00000000-0005-0000-0000-00000F000000}"/>
    <cellStyle name="Standard 1141 2 2" xfId="150" xr:uid="{00000000-0005-0000-0000-000010000000}"/>
    <cellStyle name="Standard 1141 3" xfId="148" xr:uid="{00000000-0005-0000-0000-000011000000}"/>
    <cellStyle name="Standard 1224" xfId="25" xr:uid="{00000000-0005-0000-0000-000012000000}"/>
    <cellStyle name="Standard 1225" xfId="26" xr:uid="{00000000-0005-0000-0000-000013000000}"/>
    <cellStyle name="Standard 1252 2" xfId="65" xr:uid="{00000000-0005-0000-0000-000014000000}"/>
    <cellStyle name="Standard 1263" xfId="64" xr:uid="{00000000-0005-0000-0000-000015000000}"/>
    <cellStyle name="Standard 1323" xfId="172" xr:uid="{00000000-0005-0000-0000-000016000000}"/>
    <cellStyle name="Standard 139" xfId="27" xr:uid="{00000000-0005-0000-0000-000017000000}"/>
    <cellStyle name="Standard 141 6" xfId="66" xr:uid="{00000000-0005-0000-0000-000018000000}"/>
    <cellStyle name="Standard 180" xfId="14" xr:uid="{00000000-0005-0000-0000-000019000000}"/>
    <cellStyle name="Standard 2" xfId="5" xr:uid="{00000000-0005-0000-0000-00001A000000}"/>
    <cellStyle name="Standard 2 2" xfId="18" xr:uid="{00000000-0005-0000-0000-00001B000000}"/>
    <cellStyle name="Standard 3" xfId="28" xr:uid="{00000000-0005-0000-0000-00001C000000}"/>
    <cellStyle name="Standard 3 3 2" xfId="3" xr:uid="{00000000-0005-0000-0000-00001D000000}"/>
    <cellStyle name="Standard 3 4" xfId="17" xr:uid="{00000000-0005-0000-0000-00001E000000}"/>
    <cellStyle name="Standard 4" xfId="29" xr:uid="{00000000-0005-0000-0000-00001F000000}"/>
    <cellStyle name="Standard 5" xfId="30" xr:uid="{00000000-0005-0000-0000-000020000000}"/>
    <cellStyle name="Standard 5 5" xfId="170" xr:uid="{00000000-0005-0000-0000-000021000000}"/>
    <cellStyle name="Standard 6" xfId="31" xr:uid="{00000000-0005-0000-0000-000022000000}"/>
    <cellStyle name="Standard 7" xfId="147" xr:uid="{00000000-0005-0000-0000-000023000000}"/>
    <cellStyle name="Standard 7 16" xfId="4" xr:uid="{00000000-0005-0000-0000-000024000000}"/>
    <cellStyle name="Standard 7 2" xfId="151" xr:uid="{00000000-0005-0000-0000-000025000000}"/>
    <cellStyle name="Standard_leertabellen_teil_iii 2" xfId="173" xr:uid="{00000000-0005-0000-0000-000026000000}"/>
    <cellStyle name="Standard_Tabelle1" xfId="10" xr:uid="{00000000-0005-0000-0000-000027000000}"/>
    <cellStyle name="style1432115048177" xfId="12" xr:uid="{00000000-0005-0000-0000-000028000000}"/>
    <cellStyle name="style1432115048224" xfId="11" xr:uid="{00000000-0005-0000-0000-000029000000}"/>
    <cellStyle name="style1432115048333" xfId="9" xr:uid="{00000000-0005-0000-0000-00002A000000}"/>
    <cellStyle name="style1507628871282" xfId="32" xr:uid="{00000000-0005-0000-0000-00002B000000}"/>
    <cellStyle name="style1507628871282 2" xfId="33" xr:uid="{00000000-0005-0000-0000-00002C000000}"/>
    <cellStyle name="style1507628873688" xfId="34" xr:uid="{00000000-0005-0000-0000-00002D000000}"/>
    <cellStyle name="style1507628873688 2" xfId="35" xr:uid="{00000000-0005-0000-0000-00002E000000}"/>
    <cellStyle name="style1507628875438" xfId="36" xr:uid="{00000000-0005-0000-0000-00002F000000}"/>
    <cellStyle name="style1507628875438 2" xfId="37" xr:uid="{00000000-0005-0000-0000-000030000000}"/>
    <cellStyle name="style1507628875727" xfId="38" xr:uid="{00000000-0005-0000-0000-000031000000}"/>
    <cellStyle name="style1507628875727 2" xfId="39" xr:uid="{00000000-0005-0000-0000-000032000000}"/>
    <cellStyle name="style1507628875872" xfId="40" xr:uid="{00000000-0005-0000-0000-000033000000}"/>
    <cellStyle name="style1507628875872 2" xfId="41" xr:uid="{00000000-0005-0000-0000-000034000000}"/>
    <cellStyle name="style1507628875977" xfId="42" xr:uid="{00000000-0005-0000-0000-000035000000}"/>
    <cellStyle name="style1507628875977 2" xfId="43" xr:uid="{00000000-0005-0000-0000-000036000000}"/>
    <cellStyle name="style1507628876114" xfId="44" xr:uid="{00000000-0005-0000-0000-000037000000}"/>
    <cellStyle name="style1507628876114 2" xfId="45" xr:uid="{00000000-0005-0000-0000-000038000000}"/>
    <cellStyle name="style1507628876302" xfId="46" xr:uid="{00000000-0005-0000-0000-000039000000}"/>
    <cellStyle name="style1507628876302 2" xfId="47" xr:uid="{00000000-0005-0000-0000-00003A000000}"/>
    <cellStyle name="style1507628876462" xfId="48" xr:uid="{00000000-0005-0000-0000-00003B000000}"/>
    <cellStyle name="style1507628876462 2" xfId="49" xr:uid="{00000000-0005-0000-0000-00003C000000}"/>
    <cellStyle name="style1507628876567" xfId="50" xr:uid="{00000000-0005-0000-0000-00003D000000}"/>
    <cellStyle name="style1507628876567 2" xfId="51" xr:uid="{00000000-0005-0000-0000-00003E000000}"/>
    <cellStyle name="style1507628876700" xfId="52" xr:uid="{00000000-0005-0000-0000-00003F000000}"/>
    <cellStyle name="style1507628876700 2" xfId="53" xr:uid="{00000000-0005-0000-0000-000040000000}"/>
    <cellStyle name="style1507628876837" xfId="54" xr:uid="{00000000-0005-0000-0000-000041000000}"/>
    <cellStyle name="style1507628876837 2" xfId="55" xr:uid="{00000000-0005-0000-0000-000042000000}"/>
    <cellStyle name="style1507628876977" xfId="56" xr:uid="{00000000-0005-0000-0000-000043000000}"/>
    <cellStyle name="style1507628876977 2" xfId="57" xr:uid="{00000000-0005-0000-0000-000044000000}"/>
    <cellStyle name="style1507628877091" xfId="58" xr:uid="{00000000-0005-0000-0000-000045000000}"/>
    <cellStyle name="style1507628877091 2" xfId="59" xr:uid="{00000000-0005-0000-0000-000046000000}"/>
    <cellStyle name="style1507628877262" xfId="60" xr:uid="{00000000-0005-0000-0000-000047000000}"/>
    <cellStyle name="style1507628877262 2" xfId="61" xr:uid="{00000000-0005-0000-0000-000048000000}"/>
    <cellStyle name="style1507628877477" xfId="62" xr:uid="{00000000-0005-0000-0000-000049000000}"/>
    <cellStyle name="style1507628877477 2" xfId="63" xr:uid="{00000000-0005-0000-0000-00004A000000}"/>
    <cellStyle name="style1515050498436" xfId="115" xr:uid="{00000000-0005-0000-0000-00004B000000}"/>
    <cellStyle name="style1515050498627" xfId="116" xr:uid="{00000000-0005-0000-0000-00004C000000}"/>
    <cellStyle name="style1515050498799" xfId="121" xr:uid="{00000000-0005-0000-0000-00004D000000}"/>
    <cellStyle name="style1515050498959" xfId="122" xr:uid="{00000000-0005-0000-0000-00004E000000}"/>
    <cellStyle name="style1515050500463" xfId="100" xr:uid="{00000000-0005-0000-0000-00004F000000}"/>
    <cellStyle name="style1515050500611" xfId="102" xr:uid="{00000000-0005-0000-0000-000050000000}"/>
    <cellStyle name="style1515050501768" xfId="107" xr:uid="{00000000-0005-0000-0000-000051000000}"/>
    <cellStyle name="style1515050501908" xfId="106" xr:uid="{00000000-0005-0000-0000-000052000000}"/>
    <cellStyle name="style1515050502072" xfId="108" xr:uid="{00000000-0005-0000-0000-000053000000}"/>
    <cellStyle name="style1515050503588" xfId="97" xr:uid="{00000000-0005-0000-0000-000054000000}"/>
    <cellStyle name="style1515050503740" xfId="98" xr:uid="{00000000-0005-0000-0000-000055000000}"/>
    <cellStyle name="style1515050503881" xfId="103" xr:uid="{00000000-0005-0000-0000-000056000000}"/>
    <cellStyle name="style1515050504080" xfId="104" xr:uid="{00000000-0005-0000-0000-000057000000}"/>
    <cellStyle name="style1515050504318" xfId="99" xr:uid="{00000000-0005-0000-0000-000058000000}"/>
    <cellStyle name="style1515050504580" xfId="101" xr:uid="{00000000-0005-0000-0000-000059000000}"/>
    <cellStyle name="style1515050504721" xfId="105" xr:uid="{00000000-0005-0000-0000-00005A000000}"/>
    <cellStyle name="style1515050504869" xfId="109" xr:uid="{00000000-0005-0000-0000-00005B000000}"/>
    <cellStyle name="style1515050505006" xfId="110" xr:uid="{00000000-0005-0000-0000-00005C000000}"/>
    <cellStyle name="style1515050505162" xfId="111" xr:uid="{00000000-0005-0000-0000-00005D000000}"/>
    <cellStyle name="style1515050505279" xfId="112" xr:uid="{00000000-0005-0000-0000-00005E000000}"/>
    <cellStyle name="style1515050505416" xfId="113" xr:uid="{00000000-0005-0000-0000-00005F000000}"/>
    <cellStyle name="style1515050505557" xfId="114" xr:uid="{00000000-0005-0000-0000-000060000000}"/>
    <cellStyle name="style1515050505717" xfId="117" xr:uid="{00000000-0005-0000-0000-000061000000}"/>
    <cellStyle name="style1515050505834" xfId="118" xr:uid="{00000000-0005-0000-0000-000062000000}"/>
    <cellStyle name="style1515050505971" xfId="119" xr:uid="{00000000-0005-0000-0000-000063000000}"/>
    <cellStyle name="style1515050506107" xfId="120" xr:uid="{00000000-0005-0000-0000-000064000000}"/>
    <cellStyle name="style1515050506248" xfId="123" xr:uid="{00000000-0005-0000-0000-000065000000}"/>
    <cellStyle name="style1515050506365" xfId="124" xr:uid="{00000000-0005-0000-0000-000066000000}"/>
    <cellStyle name="style1515050506553" xfId="125" xr:uid="{00000000-0005-0000-0000-000067000000}"/>
    <cellStyle name="style1515050506799" xfId="126" xr:uid="{00000000-0005-0000-0000-000068000000}"/>
    <cellStyle name="style1533710832073" xfId="69" xr:uid="{00000000-0005-0000-0000-000069000000}"/>
    <cellStyle name="style1533710832206" xfId="70" xr:uid="{00000000-0005-0000-0000-00006A000000}"/>
    <cellStyle name="style1533710832335" xfId="68" xr:uid="{00000000-0005-0000-0000-00006B000000}"/>
    <cellStyle name="style1533710832698" xfId="87" xr:uid="{00000000-0005-0000-0000-00006C000000}"/>
    <cellStyle name="style1533710832816" xfId="88" xr:uid="{00000000-0005-0000-0000-00006D000000}"/>
    <cellStyle name="style1533710832945" xfId="92" xr:uid="{00000000-0005-0000-0000-00006E000000}"/>
    <cellStyle name="style1533710833066" xfId="93" xr:uid="{00000000-0005-0000-0000-00006F000000}"/>
    <cellStyle name="style1533710834195" xfId="75" xr:uid="{00000000-0005-0000-0000-000070000000}"/>
    <cellStyle name="style1533710834308" xfId="76" xr:uid="{00000000-0005-0000-0000-000071000000}"/>
    <cellStyle name="style1533710835198" xfId="80" xr:uid="{00000000-0005-0000-0000-000072000000}"/>
    <cellStyle name="style1533710835312" xfId="81" xr:uid="{00000000-0005-0000-0000-000073000000}"/>
    <cellStyle name="style1533710836124" xfId="71" xr:uid="{00000000-0005-0000-0000-000074000000}"/>
    <cellStyle name="style1533710836253" xfId="72" xr:uid="{00000000-0005-0000-0000-000075000000}"/>
    <cellStyle name="style1533710836359" xfId="73" xr:uid="{00000000-0005-0000-0000-000076000000}"/>
    <cellStyle name="style1533710836464" xfId="77" xr:uid="{00000000-0005-0000-0000-000077000000}"/>
    <cellStyle name="style1533710836605" xfId="78" xr:uid="{00000000-0005-0000-0000-000078000000}"/>
    <cellStyle name="style1533710836757" xfId="74" xr:uid="{00000000-0005-0000-0000-000079000000}"/>
    <cellStyle name="style1533710836898" xfId="79" xr:uid="{00000000-0005-0000-0000-00007A000000}"/>
    <cellStyle name="style1533710837042" xfId="82" xr:uid="{00000000-0005-0000-0000-00007B000000}"/>
    <cellStyle name="style1533710837281" xfId="83" xr:uid="{00000000-0005-0000-0000-00007C000000}"/>
    <cellStyle name="style1533710837484" xfId="84" xr:uid="{00000000-0005-0000-0000-00007D000000}"/>
    <cellStyle name="style1533710837585" xfId="85" xr:uid="{00000000-0005-0000-0000-00007E000000}"/>
    <cellStyle name="style1533710837734" xfId="86" xr:uid="{00000000-0005-0000-0000-00007F000000}"/>
    <cellStyle name="style1533710837878" xfId="89" xr:uid="{00000000-0005-0000-0000-000080000000}"/>
    <cellStyle name="style1533710837991" xfId="90" xr:uid="{00000000-0005-0000-0000-000081000000}"/>
    <cellStyle name="style1533710838136" xfId="91" xr:uid="{00000000-0005-0000-0000-000082000000}"/>
    <cellStyle name="style1533710838304" xfId="94" xr:uid="{00000000-0005-0000-0000-000083000000}"/>
    <cellStyle name="style1533710838433" xfId="95" xr:uid="{00000000-0005-0000-0000-000084000000}"/>
    <cellStyle name="style1533710838589" xfId="96" xr:uid="{00000000-0005-0000-0000-000085000000}"/>
    <cellStyle name="style1580457837252" xfId="15" xr:uid="{00000000-0005-0000-0000-000086000000}"/>
    <cellStyle name="style1580457838099" xfId="16" xr:uid="{00000000-0005-0000-0000-000087000000}"/>
    <cellStyle name="style1585237611340" xfId="13" xr:uid="{00000000-0005-0000-0000-000088000000}"/>
    <cellStyle name="style1585650543043" xfId="143" xr:uid="{00000000-0005-0000-0000-000089000000}"/>
    <cellStyle name="style1585650543168" xfId="127" xr:uid="{00000000-0005-0000-0000-00008A000000}"/>
    <cellStyle name="style1585650543402" xfId="144" xr:uid="{00000000-0005-0000-0000-00008B000000}"/>
    <cellStyle name="style1585650584176" xfId="130" xr:uid="{00000000-0005-0000-0000-00008C000000}"/>
    <cellStyle name="style1585650584316" xfId="134" xr:uid="{00000000-0005-0000-0000-00008D000000}"/>
    <cellStyle name="style1585650584676" xfId="131" xr:uid="{00000000-0005-0000-0000-00008E000000}"/>
    <cellStyle name="style1585650584816" xfId="132" xr:uid="{00000000-0005-0000-0000-00008F000000}"/>
    <cellStyle name="style1585650585066" xfId="133" xr:uid="{00000000-0005-0000-0000-000090000000}"/>
    <cellStyle name="style1585650585191" xfId="135" xr:uid="{00000000-0005-0000-0000-000091000000}"/>
    <cellStyle name="style1585650585301" xfId="136" xr:uid="{00000000-0005-0000-0000-000092000000}"/>
    <cellStyle name="style1585650585566" xfId="137" xr:uid="{00000000-0005-0000-0000-000093000000}"/>
    <cellStyle name="style1585650585738" xfId="138" xr:uid="{00000000-0005-0000-0000-000094000000}"/>
    <cellStyle name="style1585650585863" xfId="139" xr:uid="{00000000-0005-0000-0000-000095000000}"/>
    <cellStyle name="style1585650586504" xfId="140" xr:uid="{00000000-0005-0000-0000-000096000000}"/>
    <cellStyle name="style1585650586926" xfId="145" xr:uid="{00000000-0005-0000-0000-000097000000}"/>
    <cellStyle name="style1588178155551" xfId="7" xr:uid="{00000000-0005-0000-0000-000098000000}"/>
    <cellStyle name="style1588178155809" xfId="6" xr:uid="{00000000-0005-0000-0000-000099000000}"/>
    <cellStyle name="style1588178156114" xfId="8" xr:uid="{00000000-0005-0000-0000-00009A000000}"/>
    <cellStyle name="style1590475934409" xfId="141" xr:uid="{00000000-0005-0000-0000-00009B000000}"/>
    <cellStyle name="style1590475936071" xfId="142" xr:uid="{00000000-0005-0000-0000-00009C000000}"/>
    <cellStyle name="style1590475936285" xfId="129" xr:uid="{00000000-0005-0000-0000-00009D000000}"/>
    <cellStyle name="style1590475936597" xfId="128" xr:uid="{00000000-0005-0000-0000-00009E000000}"/>
    <cellStyle name="style1590475936862" xfId="146" xr:uid="{00000000-0005-0000-0000-00009F000000}"/>
    <cellStyle name="style1595935773019" xfId="153" xr:uid="{00000000-0005-0000-0000-0000A0000000}"/>
    <cellStyle name="style1595935773058" xfId="154" xr:uid="{00000000-0005-0000-0000-0000A1000000}"/>
    <cellStyle name="style1595935773096" xfId="155" xr:uid="{00000000-0005-0000-0000-0000A2000000}"/>
    <cellStyle name="style1595935773128" xfId="156" xr:uid="{00000000-0005-0000-0000-0000A3000000}"/>
    <cellStyle name="style1595935773166" xfId="159" xr:uid="{00000000-0005-0000-0000-0000A4000000}"/>
    <cellStyle name="style1595935773198" xfId="163" xr:uid="{00000000-0005-0000-0000-0000A5000000}"/>
    <cellStyle name="style1595935773274" xfId="157" xr:uid="{00000000-0005-0000-0000-0000A6000000}"/>
    <cellStyle name="style1595935773306" xfId="158" xr:uid="{00000000-0005-0000-0000-0000A7000000}"/>
    <cellStyle name="style1595935773334" xfId="160" xr:uid="{00000000-0005-0000-0000-0000A8000000}"/>
    <cellStyle name="style1595935773361" xfId="161" xr:uid="{00000000-0005-0000-0000-0000A9000000}"/>
    <cellStyle name="style1595935773393" xfId="164" xr:uid="{00000000-0005-0000-0000-0000AA000000}"/>
    <cellStyle name="style1595935773425" xfId="165" xr:uid="{00000000-0005-0000-0000-0000AB000000}"/>
    <cellStyle name="style1595935773455" xfId="166" xr:uid="{00000000-0005-0000-0000-0000AC000000}"/>
    <cellStyle name="style1595935773498" xfId="162" xr:uid="{00000000-0005-0000-0000-0000AD000000}"/>
  </cellStyles>
  <dxfs count="0"/>
  <tableStyles count="0" defaultTableStyle="TableStyleMedium2" defaultPivotStyle="PivotStyleLight16"/>
  <colors>
    <mruColors>
      <color rgb="FFF2F2F2"/>
      <color rgb="FFD9D9D9"/>
      <color rgb="FF123370"/>
      <color rgb="FF476D77"/>
      <color rgb="FF0000FF"/>
      <color rgb="FFFFFF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1</xdr:col>
      <xdr:colOff>1841388</xdr:colOff>
      <xdr:row>4</xdr:row>
      <xdr:rowOff>154639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2051096" cy="87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ji.de/ueber-uns/projekte/projekte/entwicklung-von-rahmenbedingungen-in-der-kindertagesbetreuung-erik.html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D9F1"/>
  </sheetPr>
  <dimension ref="A7:W51"/>
  <sheetViews>
    <sheetView showGridLines="0" tabSelected="1" zoomScale="80" zoomScaleNormal="80" workbookViewId="0">
      <selection activeCell="A9" sqref="A9:K9"/>
    </sheetView>
  </sheetViews>
  <sheetFormatPr baseColWidth="10" defaultRowHeight="15"/>
  <cols>
    <col min="1" max="1" width="3.5703125" bestFit="1" customWidth="1"/>
    <col min="2" max="2" width="27" style="261" customWidth="1"/>
    <col min="3" max="3" width="7.5703125" customWidth="1"/>
    <col min="4" max="4" width="49.42578125" customWidth="1"/>
    <col min="5" max="5" width="30.5703125" customWidth="1"/>
    <col min="6" max="6" width="26.5703125" style="256" customWidth="1"/>
    <col min="7" max="11" width="8.5703125" customWidth="1"/>
  </cols>
  <sheetData>
    <row r="7" spans="1:11" ht="30" customHeight="1">
      <c r="A7" s="350" t="s">
        <v>93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</row>
    <row r="9" spans="1:11" ht="15" customHeight="1">
      <c r="A9" s="349" t="s">
        <v>91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5.75" thickBot="1"/>
    <row r="11" spans="1:11" ht="20.25" customHeight="1">
      <c r="A11" s="370" t="s">
        <v>97</v>
      </c>
      <c r="B11" s="371"/>
      <c r="C11" s="361" t="s">
        <v>83</v>
      </c>
      <c r="D11" s="362"/>
      <c r="E11" s="359" t="s">
        <v>45</v>
      </c>
      <c r="F11" s="359" t="s">
        <v>84</v>
      </c>
      <c r="G11" s="365" t="s">
        <v>92</v>
      </c>
      <c r="H11" s="366"/>
      <c r="I11" s="366"/>
      <c r="J11" s="366"/>
      <c r="K11" s="367"/>
    </row>
    <row r="12" spans="1:11" ht="20.25" customHeight="1">
      <c r="A12" s="372"/>
      <c r="B12" s="373"/>
      <c r="C12" s="363"/>
      <c r="D12" s="364"/>
      <c r="E12" s="360"/>
      <c r="F12" s="360"/>
      <c r="G12" s="141">
        <v>2019</v>
      </c>
      <c r="H12" s="141">
        <v>2020</v>
      </c>
      <c r="I12" s="141">
        <v>2021</v>
      </c>
      <c r="J12" s="141">
        <v>2022</v>
      </c>
      <c r="K12" s="144">
        <v>2023</v>
      </c>
    </row>
    <row r="13" spans="1:11" ht="20.25" customHeight="1">
      <c r="A13" s="356" t="s">
        <v>98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8"/>
    </row>
    <row r="14" spans="1:11" ht="22.5" customHeight="1" thickBot="1">
      <c r="A14" s="351" t="s">
        <v>99</v>
      </c>
      <c r="B14" s="368" t="s">
        <v>100</v>
      </c>
      <c r="C14" s="142" t="s">
        <v>35</v>
      </c>
      <c r="D14" s="268" t="s">
        <v>36</v>
      </c>
      <c r="E14" s="271" t="s">
        <v>46</v>
      </c>
      <c r="F14" s="258" t="s">
        <v>96</v>
      </c>
      <c r="G14" s="143" t="s">
        <v>34</v>
      </c>
      <c r="H14" s="143" t="s">
        <v>34</v>
      </c>
      <c r="I14" s="143" t="s">
        <v>34</v>
      </c>
      <c r="J14" s="143" t="s">
        <v>34</v>
      </c>
      <c r="K14" s="145" t="s">
        <v>34</v>
      </c>
    </row>
    <row r="15" spans="1:11" ht="23.45" customHeight="1" thickBot="1">
      <c r="A15" s="352"/>
      <c r="B15" s="368"/>
      <c r="C15" s="136" t="s">
        <v>38</v>
      </c>
      <c r="D15" s="269" t="s">
        <v>37</v>
      </c>
      <c r="E15" s="272" t="s">
        <v>46</v>
      </c>
      <c r="F15" s="139" t="s">
        <v>85</v>
      </c>
      <c r="G15" s="140" t="s">
        <v>34</v>
      </c>
      <c r="H15" s="140" t="s">
        <v>34</v>
      </c>
      <c r="I15" s="140" t="s">
        <v>34</v>
      </c>
      <c r="J15" s="140" t="s">
        <v>34</v>
      </c>
      <c r="K15" s="146" t="s">
        <v>34</v>
      </c>
    </row>
    <row r="16" spans="1:11" ht="26.45" customHeight="1" thickBot="1">
      <c r="A16" s="353"/>
      <c r="B16" s="369"/>
      <c r="C16" s="264" t="s">
        <v>59</v>
      </c>
      <c r="D16" s="270" t="s">
        <v>110</v>
      </c>
      <c r="E16" s="273" t="s">
        <v>46</v>
      </c>
      <c r="F16" s="265" t="s">
        <v>85</v>
      </c>
      <c r="G16" s="241" t="s">
        <v>34</v>
      </c>
      <c r="H16" s="241" t="s">
        <v>34</v>
      </c>
      <c r="I16" s="266" t="s">
        <v>34</v>
      </c>
      <c r="J16" s="266" t="s">
        <v>34</v>
      </c>
      <c r="K16" s="267" t="s">
        <v>34</v>
      </c>
    </row>
    <row r="17" spans="1:23" s="257" customFormat="1" ht="14.25" customHeight="1">
      <c r="A17" s="263"/>
      <c r="B17" s="263"/>
      <c r="C17" s="263"/>
      <c r="D17" s="263"/>
      <c r="E17" s="263"/>
      <c r="G17" s="263"/>
      <c r="H17" s="263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</row>
    <row r="18" spans="1:23">
      <c r="A18" s="354" t="s">
        <v>94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260"/>
    </row>
    <row r="19" spans="1:23" s="261" customFormat="1">
      <c r="A19" s="262"/>
      <c r="B19" s="274"/>
      <c r="C19" s="262"/>
      <c r="D19" s="275"/>
      <c r="E19" s="262"/>
      <c r="F19" s="262"/>
      <c r="G19" s="262"/>
      <c r="H19" s="262"/>
      <c r="I19" s="262"/>
      <c r="J19" s="262"/>
      <c r="K19" s="262"/>
      <c r="L19" s="260"/>
    </row>
    <row r="20" spans="1:23">
      <c r="A20" s="256"/>
      <c r="C20" s="256"/>
      <c r="D20" s="256"/>
      <c r="E20" s="256"/>
      <c r="G20" s="256"/>
      <c r="H20" s="256"/>
      <c r="I20" s="256"/>
      <c r="J20" s="256"/>
      <c r="K20" s="256"/>
      <c r="L20" s="256"/>
    </row>
    <row r="21" spans="1:23">
      <c r="A21" s="355" t="s">
        <v>41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256"/>
    </row>
    <row r="22" spans="1:23">
      <c r="A22" s="375" t="s">
        <v>42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256"/>
    </row>
    <row r="23" spans="1:23">
      <c r="A23" s="375" t="s">
        <v>43</v>
      </c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256"/>
    </row>
    <row r="24" spans="1:23">
      <c r="A24" s="375" t="s">
        <v>44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256"/>
    </row>
    <row r="25" spans="1:23">
      <c r="A25" s="219"/>
      <c r="B25" s="219"/>
      <c r="C25" s="220"/>
      <c r="D25" s="221"/>
      <c r="E25" s="219"/>
      <c r="G25" s="219"/>
      <c r="H25" s="219"/>
      <c r="I25" s="219"/>
      <c r="J25" s="219"/>
      <c r="K25" s="256"/>
      <c r="L25" s="256"/>
    </row>
    <row r="26" spans="1:23">
      <c r="A26" s="219"/>
      <c r="B26" s="219"/>
      <c r="C26" s="220"/>
      <c r="D26" s="221"/>
      <c r="E26" s="219"/>
      <c r="G26" s="219"/>
      <c r="H26" s="219"/>
      <c r="I26" s="219"/>
      <c r="J26" s="219"/>
      <c r="K26" s="256"/>
      <c r="L26" s="256"/>
    </row>
    <row r="27" spans="1:23">
      <c r="A27" s="374" t="s">
        <v>95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256"/>
    </row>
    <row r="28" spans="1:23">
      <c r="A28" s="374" t="s">
        <v>40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256"/>
    </row>
    <row r="42" spans="5:5">
      <c r="E42" s="261"/>
    </row>
    <row r="43" spans="5:5">
      <c r="E43" s="261"/>
    </row>
    <row r="44" spans="5:5">
      <c r="E44" s="261"/>
    </row>
    <row r="45" spans="5:5">
      <c r="E45" s="261"/>
    </row>
    <row r="46" spans="5:5">
      <c r="E46" s="261"/>
    </row>
    <row r="47" spans="5:5">
      <c r="E47" s="261"/>
    </row>
    <row r="48" spans="5:5">
      <c r="E48" s="261"/>
    </row>
    <row r="49" spans="5:5">
      <c r="E49" s="261"/>
    </row>
    <row r="50" spans="5:5">
      <c r="E50" s="261"/>
    </row>
    <row r="51" spans="5:5">
      <c r="E51" s="261"/>
    </row>
  </sheetData>
  <mergeCells count="17">
    <mergeCell ref="A27:K27"/>
    <mergeCell ref="A28:K28"/>
    <mergeCell ref="A23:K23"/>
    <mergeCell ref="A22:K22"/>
    <mergeCell ref="A24:K24"/>
    <mergeCell ref="A9:K9"/>
    <mergeCell ref="A7:K7"/>
    <mergeCell ref="A14:A16"/>
    <mergeCell ref="A18:K18"/>
    <mergeCell ref="A21:K21"/>
    <mergeCell ref="A13:K13"/>
    <mergeCell ref="F11:F12"/>
    <mergeCell ref="C11:D12"/>
    <mergeCell ref="E11:E12"/>
    <mergeCell ref="G11:K11"/>
    <mergeCell ref="B14:B16"/>
    <mergeCell ref="A11:B12"/>
  </mergeCells>
  <hyperlinks>
    <hyperlink ref="D14" location="'Daten HF-09.0.1'!A1" display="Kindertageseinrichtungen nach Trägerschaft" xr:uid="{00000000-0004-0000-0000-000000000000}"/>
    <hyperlink ref="D15" location="'Daten HF-09.0.2'!A1" display="Elterninitiativen" xr:uid="{00000000-0004-0000-0000-000001000000}"/>
    <hyperlink ref="D16" location="'Daten HF-09.0.3'!A1" display="Anzahl der Tageseinrichtungen nach Trägerart (differenziert)" xr:uid="{00000000-0004-0000-0000-000002000000}"/>
    <hyperlink ref="A23" r:id="rId1" xr:uid="{00000000-0004-0000-0000-000003000000}"/>
    <hyperlink ref="A24" r:id="rId2" xr:uid="{00000000-0004-0000-0000-000004000000}"/>
    <hyperlink ref="A22" r:id="rId3" display="Projekt-Webseite" xr:uid="{00000000-0004-0000-0000-000005000000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6"/>
  <sheetViews>
    <sheetView zoomScale="80" zoomScaleNormal="80" workbookViewId="0"/>
  </sheetViews>
  <sheetFormatPr baseColWidth="10" defaultColWidth="10.85546875" defaultRowHeight="15"/>
  <cols>
    <col min="1" max="1" width="23.5703125" customWidth="1"/>
    <col min="2" max="20" width="17" customWidth="1"/>
  </cols>
  <sheetData>
    <row r="1" spans="1:21" ht="14.45" customHeight="1">
      <c r="A1" s="222" t="s">
        <v>39</v>
      </c>
    </row>
    <row r="2" spans="1:21" ht="14.45" customHeight="1">
      <c r="A2" s="222"/>
    </row>
    <row r="3" spans="1:21" ht="23.25">
      <c r="A3" s="395">
        <v>2023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</row>
    <row r="4" spans="1:21">
      <c r="A4" s="223"/>
      <c r="Q4" s="3"/>
      <c r="R4" s="3"/>
      <c r="S4" s="3"/>
      <c r="T4" s="3"/>
    </row>
    <row r="5" spans="1:21" ht="17.25">
      <c r="A5" s="397" t="s">
        <v>47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</row>
    <row r="6" spans="1:21" ht="15.75" thickBot="1">
      <c r="A6" s="398" t="s">
        <v>0</v>
      </c>
      <c r="B6" s="392" t="s">
        <v>1</v>
      </c>
      <c r="C6" s="381" t="s">
        <v>2</v>
      </c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93"/>
    </row>
    <row r="7" spans="1:21" ht="15.75" thickBot="1">
      <c r="A7" s="399"/>
      <c r="B7" s="377"/>
      <c r="C7" s="376" t="s">
        <v>3</v>
      </c>
      <c r="D7" s="376"/>
      <c r="E7" s="379" t="s">
        <v>4</v>
      </c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80"/>
    </row>
    <row r="8" spans="1:21" ht="15.75" thickBot="1">
      <c r="A8" s="399"/>
      <c r="B8" s="377"/>
      <c r="C8" s="377"/>
      <c r="D8" s="377"/>
      <c r="E8" s="376" t="s">
        <v>1</v>
      </c>
      <c r="F8" s="376"/>
      <c r="G8" s="379" t="s">
        <v>2</v>
      </c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80"/>
    </row>
    <row r="9" spans="1:21" ht="15" customHeight="1" thickBot="1">
      <c r="A9" s="399"/>
      <c r="B9" s="377"/>
      <c r="C9" s="377"/>
      <c r="D9" s="377"/>
      <c r="E9" s="377"/>
      <c r="F9" s="377"/>
      <c r="G9" s="381" t="s">
        <v>5</v>
      </c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2" t="s">
        <v>6</v>
      </c>
      <c r="T9" s="383"/>
    </row>
    <row r="10" spans="1:21" ht="43.5" customHeight="1">
      <c r="A10" s="399"/>
      <c r="B10" s="378"/>
      <c r="C10" s="378"/>
      <c r="D10" s="378"/>
      <c r="E10" s="378"/>
      <c r="F10" s="378"/>
      <c r="G10" s="386" t="s">
        <v>48</v>
      </c>
      <c r="H10" s="386"/>
      <c r="I10" s="386" t="s">
        <v>49</v>
      </c>
      <c r="J10" s="386"/>
      <c r="K10" s="386" t="s">
        <v>50</v>
      </c>
      <c r="L10" s="386"/>
      <c r="M10" s="386" t="s">
        <v>7</v>
      </c>
      <c r="N10" s="386"/>
      <c r="O10" s="386" t="s">
        <v>8</v>
      </c>
      <c r="P10" s="386"/>
      <c r="Q10" s="387" t="s">
        <v>9</v>
      </c>
      <c r="R10" s="388"/>
      <c r="S10" s="384"/>
      <c r="T10" s="385"/>
    </row>
    <row r="11" spans="1:21" s="1" customFormat="1" ht="36" customHeight="1" thickBot="1">
      <c r="A11" s="400"/>
      <c r="B11" s="224" t="s">
        <v>10</v>
      </c>
      <c r="C11" s="225" t="s">
        <v>10</v>
      </c>
      <c r="D11" s="226" t="s">
        <v>51</v>
      </c>
      <c r="E11" s="225" t="s">
        <v>10</v>
      </c>
      <c r="F11" s="226" t="s">
        <v>51</v>
      </c>
      <c r="G11" s="227" t="s">
        <v>10</v>
      </c>
      <c r="H11" s="228" t="s">
        <v>52</v>
      </c>
      <c r="I11" s="229" t="s">
        <v>10</v>
      </c>
      <c r="J11" s="230" t="s">
        <v>52</v>
      </c>
      <c r="K11" s="231" t="s">
        <v>10</v>
      </c>
      <c r="L11" s="228" t="s">
        <v>52</v>
      </c>
      <c r="M11" s="231" t="s">
        <v>10</v>
      </c>
      <c r="N11" s="228" t="s">
        <v>52</v>
      </c>
      <c r="O11" s="231" t="s">
        <v>10</v>
      </c>
      <c r="P11" s="228" t="s">
        <v>52</v>
      </c>
      <c r="Q11" s="232" t="s">
        <v>10</v>
      </c>
      <c r="R11" s="228" t="s">
        <v>52</v>
      </c>
      <c r="S11" s="233" t="s">
        <v>10</v>
      </c>
      <c r="T11" s="230" t="s">
        <v>52</v>
      </c>
    </row>
    <row r="12" spans="1:21">
      <c r="A12" s="147" t="s">
        <v>12</v>
      </c>
      <c r="B12" s="58">
        <f>C12+E12</f>
        <v>9414</v>
      </c>
      <c r="C12" s="58">
        <v>4087</v>
      </c>
      <c r="D12" s="57">
        <v>43.414064159762056</v>
      </c>
      <c r="E12" s="58">
        <f>G12+I12+K12+M12+O12+Q12+S12</f>
        <v>5327</v>
      </c>
      <c r="F12" s="57">
        <f>E12/B12*100</f>
        <v>56.585935840237944</v>
      </c>
      <c r="G12" s="56">
        <v>110</v>
      </c>
      <c r="H12" s="276">
        <v>1.1684724877841499</v>
      </c>
      <c r="I12" s="56">
        <v>290</v>
      </c>
      <c r="J12" s="276">
        <v>3.0805183768854896</v>
      </c>
      <c r="K12" s="56">
        <v>18</v>
      </c>
      <c r="L12" s="276">
        <v>0.19120458891013384</v>
      </c>
      <c r="M12" s="56">
        <v>1603</v>
      </c>
      <c r="N12" s="276">
        <v>17.027830890163585</v>
      </c>
      <c r="O12" s="56">
        <v>1855</v>
      </c>
      <c r="P12" s="60">
        <v>19.704695134905499</v>
      </c>
      <c r="Q12" s="61">
        <v>1215</v>
      </c>
      <c r="R12" s="277">
        <v>12.906309751434033</v>
      </c>
      <c r="S12" s="75">
        <v>236</v>
      </c>
      <c r="T12" s="167">
        <v>2.5069046101550883</v>
      </c>
      <c r="U12" s="234"/>
    </row>
    <row r="13" spans="1:21">
      <c r="A13" s="149" t="s">
        <v>13</v>
      </c>
      <c r="B13" s="64">
        <f t="shared" ref="B13:B30" si="0">C13+E13</f>
        <v>9343</v>
      </c>
      <c r="C13" s="64">
        <v>2541</v>
      </c>
      <c r="D13" s="65">
        <v>27.196831852723964</v>
      </c>
      <c r="E13" s="64">
        <f t="shared" ref="E13:E30" si="1">G13+I13+K13+M13+O13+Q13+S13</f>
        <v>6802</v>
      </c>
      <c r="F13" s="65">
        <f t="shared" ref="F13:F30" si="2">E13/B13*100</f>
        <v>72.803168147276025</v>
      </c>
      <c r="G13" s="68">
        <v>380</v>
      </c>
      <c r="H13" s="69">
        <v>4.0672160976131861</v>
      </c>
      <c r="I13" s="68">
        <v>373</v>
      </c>
      <c r="J13" s="69">
        <v>3.9922936958150488</v>
      </c>
      <c r="K13" s="68">
        <v>288</v>
      </c>
      <c r="L13" s="69">
        <v>3.0825216739805201</v>
      </c>
      <c r="M13" s="68">
        <v>1473</v>
      </c>
      <c r="N13" s="69">
        <v>15.765813978379537</v>
      </c>
      <c r="O13" s="68">
        <v>2598</v>
      </c>
      <c r="P13" s="70">
        <v>27.80691426736594</v>
      </c>
      <c r="Q13" s="71">
        <v>1155</v>
      </c>
      <c r="R13" s="72">
        <v>12.36219629669271</v>
      </c>
      <c r="S13" s="73">
        <v>535</v>
      </c>
      <c r="T13" s="168">
        <v>5.7262121374290906</v>
      </c>
      <c r="U13" s="234"/>
    </row>
    <row r="14" spans="1:21">
      <c r="A14" s="147" t="s">
        <v>14</v>
      </c>
      <c r="B14" s="58">
        <f t="shared" si="0"/>
        <v>2832</v>
      </c>
      <c r="C14" s="58">
        <v>299</v>
      </c>
      <c r="D14" s="57">
        <v>10.557909604519775</v>
      </c>
      <c r="E14" s="58">
        <f t="shared" si="1"/>
        <v>2533</v>
      </c>
      <c r="F14" s="57">
        <f t="shared" si="2"/>
        <v>89.442090395480221</v>
      </c>
      <c r="G14" s="56">
        <v>54</v>
      </c>
      <c r="H14" s="60">
        <v>1.9067796610169492</v>
      </c>
      <c r="I14" s="56">
        <v>547</v>
      </c>
      <c r="J14" s="60">
        <v>19.314971751412429</v>
      </c>
      <c r="K14" s="56">
        <v>4</v>
      </c>
      <c r="L14" s="60">
        <v>0.14124293785310735</v>
      </c>
      <c r="M14" s="56">
        <v>246</v>
      </c>
      <c r="N14" s="60">
        <v>8.6864406779661021</v>
      </c>
      <c r="O14" s="56">
        <v>65</v>
      </c>
      <c r="P14" s="60">
        <v>2.2951977401129944</v>
      </c>
      <c r="Q14" s="61">
        <v>1614</v>
      </c>
      <c r="R14" s="74">
        <v>56.991525423728802</v>
      </c>
      <c r="S14" s="75">
        <v>3</v>
      </c>
      <c r="T14" s="169">
        <v>0.1059322033898305</v>
      </c>
      <c r="U14" s="234"/>
    </row>
    <row r="15" spans="1:21">
      <c r="A15" s="149" t="s">
        <v>15</v>
      </c>
      <c r="B15" s="64">
        <f t="shared" si="0"/>
        <v>1627</v>
      </c>
      <c r="C15" s="64">
        <v>801</v>
      </c>
      <c r="D15" s="65">
        <v>49.231714812538414</v>
      </c>
      <c r="E15" s="64">
        <f t="shared" si="1"/>
        <v>826</v>
      </c>
      <c r="F15" s="65">
        <f t="shared" si="2"/>
        <v>50.768285187461579</v>
      </c>
      <c r="G15" s="68">
        <v>79</v>
      </c>
      <c r="H15" s="69">
        <v>4.8555623847572216</v>
      </c>
      <c r="I15" s="68">
        <v>155</v>
      </c>
      <c r="J15" s="69">
        <v>9.5267363245236627</v>
      </c>
      <c r="K15" s="68">
        <v>54</v>
      </c>
      <c r="L15" s="69">
        <v>3.3189920098340506</v>
      </c>
      <c r="M15" s="68">
        <v>165</v>
      </c>
      <c r="N15" s="69">
        <v>10.141364474492933</v>
      </c>
      <c r="O15" s="68">
        <v>19</v>
      </c>
      <c r="P15" s="70">
        <v>1.1677934849416103</v>
      </c>
      <c r="Q15" s="71">
        <v>293</v>
      </c>
      <c r="R15" s="72">
        <v>18.008604794099568</v>
      </c>
      <c r="S15" s="73">
        <v>61</v>
      </c>
      <c r="T15" s="168">
        <v>3.7492317148125385</v>
      </c>
      <c r="U15" s="234"/>
    </row>
    <row r="16" spans="1:21">
      <c r="A16" s="147" t="s">
        <v>16</v>
      </c>
      <c r="B16" s="58">
        <f t="shared" si="0"/>
        <v>462</v>
      </c>
      <c r="C16" s="58">
        <v>100</v>
      </c>
      <c r="D16" s="57">
        <v>21.645021645021643</v>
      </c>
      <c r="E16" s="58">
        <f t="shared" si="1"/>
        <v>362</v>
      </c>
      <c r="F16" s="57">
        <f t="shared" si="2"/>
        <v>78.354978354978357</v>
      </c>
      <c r="G16" s="56">
        <v>28</v>
      </c>
      <c r="H16" s="60">
        <v>6.0606060606060606</v>
      </c>
      <c r="I16" s="56">
        <v>59</v>
      </c>
      <c r="J16" s="60">
        <v>12.770562770562771</v>
      </c>
      <c r="K16" s="56">
        <v>14</v>
      </c>
      <c r="L16" s="60">
        <v>3.0303030303030303</v>
      </c>
      <c r="M16" s="56">
        <v>90</v>
      </c>
      <c r="N16" s="60">
        <v>19.480519480519483</v>
      </c>
      <c r="O16" s="56">
        <v>19</v>
      </c>
      <c r="P16" s="60">
        <v>4.112554112554113</v>
      </c>
      <c r="Q16" s="61">
        <v>136</v>
      </c>
      <c r="R16" s="74">
        <v>29.437229437229441</v>
      </c>
      <c r="S16" s="75">
        <v>16</v>
      </c>
      <c r="T16" s="169">
        <v>3.4632034632034632</v>
      </c>
      <c r="U16" s="234"/>
    </row>
    <row r="17" spans="1:21">
      <c r="A17" s="149" t="s">
        <v>17</v>
      </c>
      <c r="B17" s="64">
        <f t="shared" si="0"/>
        <v>1165</v>
      </c>
      <c r="C17" s="64">
        <v>10</v>
      </c>
      <c r="D17" s="65">
        <v>0.85836909871244638</v>
      </c>
      <c r="E17" s="64">
        <f t="shared" si="1"/>
        <v>1155</v>
      </c>
      <c r="F17" s="65">
        <f t="shared" si="2"/>
        <v>99.141630901287556</v>
      </c>
      <c r="G17" s="68">
        <v>25</v>
      </c>
      <c r="H17" s="69">
        <v>2.1459227467811157</v>
      </c>
      <c r="I17" s="68">
        <v>259</v>
      </c>
      <c r="J17" s="69">
        <v>22.231759656652361</v>
      </c>
      <c r="K17" s="68">
        <v>43</v>
      </c>
      <c r="L17" s="69">
        <v>3.6909871244635193</v>
      </c>
      <c r="M17" s="68">
        <v>157</v>
      </c>
      <c r="N17" s="69">
        <v>13.476394849785409</v>
      </c>
      <c r="O17" s="68">
        <v>28</v>
      </c>
      <c r="P17" s="69">
        <v>2.4034334763948499</v>
      </c>
      <c r="Q17" s="71">
        <v>400</v>
      </c>
      <c r="R17" s="72">
        <v>34.334763948497852</v>
      </c>
      <c r="S17" s="73">
        <v>243</v>
      </c>
      <c r="T17" s="168">
        <v>20.858369098712444</v>
      </c>
      <c r="U17" s="234"/>
    </row>
    <row r="18" spans="1:21">
      <c r="A18" s="147" t="s">
        <v>18</v>
      </c>
      <c r="B18" s="58">
        <f t="shared" si="0"/>
        <v>4308</v>
      </c>
      <c r="C18" s="58">
        <v>1795</v>
      </c>
      <c r="D18" s="57">
        <v>41.666666666666671</v>
      </c>
      <c r="E18" s="58">
        <f t="shared" si="1"/>
        <v>2513</v>
      </c>
      <c r="F18" s="57">
        <f t="shared" si="2"/>
        <v>58.333333333333336</v>
      </c>
      <c r="G18" s="56">
        <v>117</v>
      </c>
      <c r="H18" s="60">
        <v>2.7158774373259051</v>
      </c>
      <c r="I18" s="56">
        <v>242</v>
      </c>
      <c r="J18" s="60">
        <v>5.6174558960074279</v>
      </c>
      <c r="K18" s="56">
        <v>43</v>
      </c>
      <c r="L18" s="60">
        <v>0.99814298978644389</v>
      </c>
      <c r="M18" s="56">
        <v>711</v>
      </c>
      <c r="N18" s="60">
        <v>16.504178272980504</v>
      </c>
      <c r="O18" s="56">
        <v>465</v>
      </c>
      <c r="P18" s="60">
        <v>10.793871866295264</v>
      </c>
      <c r="Q18" s="61">
        <v>815</v>
      </c>
      <c r="R18" s="74">
        <v>18.918291550603527</v>
      </c>
      <c r="S18" s="75">
        <v>120</v>
      </c>
      <c r="T18" s="169">
        <v>2.785515320334262</v>
      </c>
      <c r="U18" s="234"/>
    </row>
    <row r="19" spans="1:21">
      <c r="A19" s="149" t="s">
        <v>19</v>
      </c>
      <c r="B19" s="64">
        <f t="shared" si="0"/>
        <v>965</v>
      </c>
      <c r="C19" s="64">
        <v>126</v>
      </c>
      <c r="D19" s="65">
        <v>13.05699481865285</v>
      </c>
      <c r="E19" s="64">
        <f t="shared" si="1"/>
        <v>839</v>
      </c>
      <c r="F19" s="65">
        <f t="shared" si="2"/>
        <v>86.943005181347161</v>
      </c>
      <c r="G19" s="68">
        <v>89</v>
      </c>
      <c r="H19" s="69">
        <v>9.2227979274611407</v>
      </c>
      <c r="I19" s="68">
        <v>257</v>
      </c>
      <c r="J19" s="69">
        <v>26.632124352331605</v>
      </c>
      <c r="K19" s="68">
        <v>89</v>
      </c>
      <c r="L19" s="69">
        <v>9.2227979274611407</v>
      </c>
      <c r="M19" s="68">
        <v>128</v>
      </c>
      <c r="N19" s="69">
        <v>13.264248704663212</v>
      </c>
      <c r="O19" s="68">
        <v>15</v>
      </c>
      <c r="P19" s="69">
        <v>1.5544041450777202</v>
      </c>
      <c r="Q19" s="71">
        <v>201</v>
      </c>
      <c r="R19" s="72">
        <v>20.82901554404145</v>
      </c>
      <c r="S19" s="73">
        <v>60</v>
      </c>
      <c r="T19" s="168">
        <v>6.2176165803108807</v>
      </c>
      <c r="U19" s="234"/>
    </row>
    <row r="20" spans="1:21">
      <c r="A20" s="147" t="s">
        <v>20</v>
      </c>
      <c r="B20" s="58">
        <f t="shared" si="0"/>
        <v>5379</v>
      </c>
      <c r="C20" s="58">
        <v>1744</v>
      </c>
      <c r="D20" s="57">
        <v>32.422383342628741</v>
      </c>
      <c r="E20" s="58">
        <f t="shared" si="1"/>
        <v>3635</v>
      </c>
      <c r="F20" s="57">
        <f t="shared" si="2"/>
        <v>67.577616657371252</v>
      </c>
      <c r="G20" s="56">
        <v>249</v>
      </c>
      <c r="H20" s="60">
        <v>4.6291132180702732</v>
      </c>
      <c r="I20" s="56">
        <v>400</v>
      </c>
      <c r="J20" s="60">
        <v>7.4363264547313621</v>
      </c>
      <c r="K20" s="56">
        <v>452</v>
      </c>
      <c r="L20" s="60">
        <v>8.4030488938464405</v>
      </c>
      <c r="M20" s="56">
        <v>1101</v>
      </c>
      <c r="N20" s="60">
        <v>20.468488566648077</v>
      </c>
      <c r="O20" s="56">
        <v>571</v>
      </c>
      <c r="P20" s="60">
        <v>10.61535601412902</v>
      </c>
      <c r="Q20" s="61">
        <v>733</v>
      </c>
      <c r="R20" s="74">
        <v>13.627068228295222</v>
      </c>
      <c r="S20" s="75">
        <v>129</v>
      </c>
      <c r="T20" s="169">
        <v>2.3982152816508644</v>
      </c>
      <c r="U20" s="234"/>
    </row>
    <row r="21" spans="1:21">
      <c r="A21" s="149" t="s">
        <v>21</v>
      </c>
      <c r="B21" s="64">
        <f t="shared" si="0"/>
        <v>10668</v>
      </c>
      <c r="C21" s="64">
        <v>2521</v>
      </c>
      <c r="D21" s="65">
        <v>23.631421072365953</v>
      </c>
      <c r="E21" s="64">
        <f t="shared" si="1"/>
        <v>8147</v>
      </c>
      <c r="F21" s="65">
        <f t="shared" si="2"/>
        <v>76.368578927634047</v>
      </c>
      <c r="G21" s="68">
        <v>863</v>
      </c>
      <c r="H21" s="69">
        <v>8.0896137982752148</v>
      </c>
      <c r="I21" s="68">
        <v>1355</v>
      </c>
      <c r="J21" s="69">
        <v>12.701537307836523</v>
      </c>
      <c r="K21" s="68">
        <v>484</v>
      </c>
      <c r="L21" s="69">
        <v>4.5369328833895768</v>
      </c>
      <c r="M21" s="68">
        <v>1679</v>
      </c>
      <c r="N21" s="69">
        <v>15.738657667791525</v>
      </c>
      <c r="O21" s="68">
        <v>2515</v>
      </c>
      <c r="P21" s="69">
        <v>23.575178102737159</v>
      </c>
      <c r="Q21" s="71">
        <v>1058</v>
      </c>
      <c r="R21" s="72">
        <v>9.9175103112110978</v>
      </c>
      <c r="S21" s="73">
        <v>193</v>
      </c>
      <c r="T21" s="168">
        <v>1.809148856392951</v>
      </c>
      <c r="U21" s="234"/>
    </row>
    <row r="22" spans="1:21">
      <c r="A22" s="147" t="s">
        <v>22</v>
      </c>
      <c r="B22" s="58">
        <f t="shared" si="0"/>
        <v>2508</v>
      </c>
      <c r="C22" s="58">
        <v>1268</v>
      </c>
      <c r="D22" s="57">
        <v>50.558213716108455</v>
      </c>
      <c r="E22" s="58">
        <f t="shared" si="1"/>
        <v>1240</v>
      </c>
      <c r="F22" s="57">
        <f t="shared" si="2"/>
        <v>49.441786283891545</v>
      </c>
      <c r="G22" s="56">
        <v>8</v>
      </c>
      <c r="H22" s="60">
        <v>0.31897926634768742</v>
      </c>
      <c r="I22" s="56">
        <v>80</v>
      </c>
      <c r="J22" s="60">
        <v>3.1897926634768736</v>
      </c>
      <c r="K22" s="56">
        <v>8</v>
      </c>
      <c r="L22" s="60">
        <v>0.31897926634768742</v>
      </c>
      <c r="M22" s="56">
        <v>403</v>
      </c>
      <c r="N22" s="60">
        <v>16.068580542264751</v>
      </c>
      <c r="O22" s="56">
        <v>660</v>
      </c>
      <c r="P22" s="60">
        <v>26.315789473684209</v>
      </c>
      <c r="Q22" s="61">
        <v>62</v>
      </c>
      <c r="R22" s="74">
        <v>2.472089314194577</v>
      </c>
      <c r="S22" s="75">
        <v>19</v>
      </c>
      <c r="T22" s="169">
        <v>0.75757575757575757</v>
      </c>
      <c r="U22" s="234"/>
    </row>
    <row r="23" spans="1:21">
      <c r="A23" s="149" t="s">
        <v>23</v>
      </c>
      <c r="B23" s="64">
        <f t="shared" si="0"/>
        <v>474</v>
      </c>
      <c r="C23" s="64">
        <v>146</v>
      </c>
      <c r="D23" s="65">
        <v>30.801687763713083</v>
      </c>
      <c r="E23" s="64">
        <f t="shared" si="1"/>
        <v>328</v>
      </c>
      <c r="F23" s="65">
        <f t="shared" si="2"/>
        <v>69.198312236286924</v>
      </c>
      <c r="G23" s="68">
        <v>24</v>
      </c>
      <c r="H23" s="69">
        <v>5.0632911392405067</v>
      </c>
      <c r="I23" s="68">
        <v>25</v>
      </c>
      <c r="J23" s="69">
        <v>5.2742616033755274</v>
      </c>
      <c r="K23" s="68">
        <v>0</v>
      </c>
      <c r="L23" s="69">
        <v>0</v>
      </c>
      <c r="M23" s="68">
        <v>53</v>
      </c>
      <c r="N23" s="69">
        <v>11.181434599156118</v>
      </c>
      <c r="O23" s="68">
        <v>195</v>
      </c>
      <c r="P23" s="69">
        <v>41.139240506329116</v>
      </c>
      <c r="Q23" s="71">
        <v>28</v>
      </c>
      <c r="R23" s="72">
        <v>5.9071729957805905</v>
      </c>
      <c r="S23" s="73">
        <v>3</v>
      </c>
      <c r="T23" s="168">
        <v>0.63291139240506333</v>
      </c>
      <c r="U23" s="234"/>
    </row>
    <row r="24" spans="1:21">
      <c r="A24" s="147" t="s">
        <v>24</v>
      </c>
      <c r="B24" s="58">
        <f t="shared" si="0"/>
        <v>2348</v>
      </c>
      <c r="C24" s="58">
        <v>895</v>
      </c>
      <c r="D24" s="57">
        <v>38.1175468483816</v>
      </c>
      <c r="E24" s="58">
        <f t="shared" si="1"/>
        <v>1453</v>
      </c>
      <c r="F24" s="57">
        <f t="shared" si="2"/>
        <v>61.8824531516184</v>
      </c>
      <c r="G24" s="56">
        <v>184</v>
      </c>
      <c r="H24" s="60">
        <v>7.836456558773425</v>
      </c>
      <c r="I24" s="56">
        <v>422</v>
      </c>
      <c r="J24" s="60">
        <v>17.972742759795572</v>
      </c>
      <c r="K24" s="56">
        <v>116</v>
      </c>
      <c r="L24" s="60">
        <v>4.9403747870528107</v>
      </c>
      <c r="M24" s="56">
        <v>283</v>
      </c>
      <c r="N24" s="60">
        <v>12.052810902896081</v>
      </c>
      <c r="O24" s="56">
        <v>40</v>
      </c>
      <c r="P24" s="60">
        <v>1.7035775127768313</v>
      </c>
      <c r="Q24" s="61">
        <v>346</v>
      </c>
      <c r="R24" s="74">
        <v>14.735945485519592</v>
      </c>
      <c r="S24" s="75">
        <v>62</v>
      </c>
      <c r="T24" s="169">
        <v>2.6405451448040886</v>
      </c>
      <c r="U24" s="234"/>
    </row>
    <row r="25" spans="1:21">
      <c r="A25" s="149" t="s">
        <v>25</v>
      </c>
      <c r="B25" s="64">
        <f t="shared" si="0"/>
        <v>1419</v>
      </c>
      <c r="C25" s="64">
        <v>798</v>
      </c>
      <c r="D25" s="65">
        <v>56.236786469344615</v>
      </c>
      <c r="E25" s="64">
        <f t="shared" si="1"/>
        <v>621</v>
      </c>
      <c r="F25" s="65">
        <f t="shared" si="2"/>
        <v>43.763213530655392</v>
      </c>
      <c r="G25" s="68">
        <v>57</v>
      </c>
      <c r="H25" s="69">
        <v>4.0169133192388999</v>
      </c>
      <c r="I25" s="68">
        <v>182</v>
      </c>
      <c r="J25" s="69">
        <v>12.825933756166313</v>
      </c>
      <c r="K25" s="68">
        <v>27</v>
      </c>
      <c r="L25" s="69">
        <v>1.9027484143763214</v>
      </c>
      <c r="M25" s="68">
        <v>146</v>
      </c>
      <c r="N25" s="69">
        <v>10.288935870331219</v>
      </c>
      <c r="O25" s="68">
        <v>33</v>
      </c>
      <c r="P25" s="69">
        <v>2.3255813953488373</v>
      </c>
      <c r="Q25" s="71">
        <v>173</v>
      </c>
      <c r="R25" s="72">
        <v>12.191684284707542</v>
      </c>
      <c r="S25" s="73">
        <v>3</v>
      </c>
      <c r="T25" s="168">
        <v>0.21141649048625794</v>
      </c>
      <c r="U25" s="234"/>
    </row>
    <row r="26" spans="1:21">
      <c r="A26" s="147" t="s">
        <v>26</v>
      </c>
      <c r="B26" s="58">
        <f t="shared" si="0"/>
        <v>1818</v>
      </c>
      <c r="C26" s="58">
        <v>390</v>
      </c>
      <c r="D26" s="57">
        <v>21.452145214521451</v>
      </c>
      <c r="E26" s="58">
        <f t="shared" si="1"/>
        <v>1428</v>
      </c>
      <c r="F26" s="57">
        <f t="shared" si="2"/>
        <v>78.547854785478549</v>
      </c>
      <c r="G26" s="56">
        <v>96</v>
      </c>
      <c r="H26" s="60">
        <v>5.2805280528052805</v>
      </c>
      <c r="I26" s="56">
        <v>226</v>
      </c>
      <c r="J26" s="60">
        <v>12.431243124312431</v>
      </c>
      <c r="K26" s="56">
        <v>101</v>
      </c>
      <c r="L26" s="60">
        <v>5.5555555555555554</v>
      </c>
      <c r="M26" s="56">
        <v>589</v>
      </c>
      <c r="N26" s="60">
        <v>32.398239823982401</v>
      </c>
      <c r="O26" s="56">
        <v>24</v>
      </c>
      <c r="P26" s="60">
        <v>1.3201320132013201</v>
      </c>
      <c r="Q26" s="61">
        <v>343</v>
      </c>
      <c r="R26" s="74">
        <v>18.866886688668867</v>
      </c>
      <c r="S26" s="75">
        <v>49</v>
      </c>
      <c r="T26" s="169">
        <v>2.6952695269526949</v>
      </c>
      <c r="U26" s="234"/>
    </row>
    <row r="27" spans="1:21" ht="15.75" thickBot="1">
      <c r="A27" s="149" t="s">
        <v>27</v>
      </c>
      <c r="B27" s="78">
        <f t="shared" si="0"/>
        <v>1347</v>
      </c>
      <c r="C27" s="78">
        <v>521</v>
      </c>
      <c r="D27" s="79">
        <v>38.678544914625093</v>
      </c>
      <c r="E27" s="78">
        <f t="shared" si="1"/>
        <v>826</v>
      </c>
      <c r="F27" s="79">
        <f t="shared" si="2"/>
        <v>61.321455085374907</v>
      </c>
      <c r="G27" s="82">
        <v>155</v>
      </c>
      <c r="H27" s="83">
        <v>11.507052709725315</v>
      </c>
      <c r="I27" s="82">
        <v>236</v>
      </c>
      <c r="J27" s="83">
        <v>17.520415738678544</v>
      </c>
      <c r="K27" s="82">
        <v>93</v>
      </c>
      <c r="L27" s="83">
        <v>6.9042316258351892</v>
      </c>
      <c r="M27" s="82">
        <v>189</v>
      </c>
      <c r="N27" s="83">
        <v>14.03118040089087</v>
      </c>
      <c r="O27" s="82">
        <v>70</v>
      </c>
      <c r="P27" s="83">
        <v>5.1967334818114335</v>
      </c>
      <c r="Q27" s="84">
        <v>67</v>
      </c>
      <c r="R27" s="85">
        <v>4.974016332590943</v>
      </c>
      <c r="S27" s="86">
        <v>16</v>
      </c>
      <c r="T27" s="170">
        <v>1.1878247958426131</v>
      </c>
      <c r="U27" s="234"/>
    </row>
    <row r="28" spans="1:21">
      <c r="A28" s="153" t="s">
        <v>28</v>
      </c>
      <c r="B28" s="87">
        <f t="shared" si="0"/>
        <v>45539</v>
      </c>
      <c r="C28" s="278">
        <v>14602</v>
      </c>
      <c r="D28" s="279">
        <v>32.064823557829556</v>
      </c>
      <c r="E28" s="278">
        <f t="shared" si="1"/>
        <v>30937</v>
      </c>
      <c r="F28" s="279">
        <f t="shared" si="2"/>
        <v>67.935176442170444</v>
      </c>
      <c r="G28" s="92">
        <v>1900</v>
      </c>
      <c r="H28" s="91">
        <v>4.1722479632842182</v>
      </c>
      <c r="I28" s="92">
        <v>3309</v>
      </c>
      <c r="J28" s="91">
        <v>7.2662992160565665</v>
      </c>
      <c r="K28" s="92">
        <v>1451</v>
      </c>
      <c r="L28" s="91">
        <v>3.1862798919607367</v>
      </c>
      <c r="M28" s="92">
        <v>7859</v>
      </c>
      <c r="N28" s="91">
        <v>17.25773512813193</v>
      </c>
      <c r="O28" s="92">
        <v>8930</v>
      </c>
      <c r="P28" s="91">
        <v>19.609565427435825</v>
      </c>
      <c r="Q28" s="93">
        <v>5945</v>
      </c>
      <c r="R28" s="94">
        <v>13.05474428511825</v>
      </c>
      <c r="S28" s="95">
        <v>1543</v>
      </c>
      <c r="T28" s="171">
        <v>3.38830453018292</v>
      </c>
      <c r="U28" s="234"/>
    </row>
    <row r="29" spans="1:21">
      <c r="A29" s="155" t="s">
        <v>29</v>
      </c>
      <c r="B29" s="96">
        <f t="shared" si="0"/>
        <v>10538</v>
      </c>
      <c r="C29" s="99">
        <v>3440</v>
      </c>
      <c r="D29" s="98">
        <v>32.643765420383374</v>
      </c>
      <c r="E29" s="280">
        <f t="shared" si="1"/>
        <v>7098</v>
      </c>
      <c r="F29" s="281">
        <f t="shared" si="2"/>
        <v>67.356234579616626</v>
      </c>
      <c r="G29" s="101">
        <v>618</v>
      </c>
      <c r="H29" s="100">
        <v>5.8644904156386408</v>
      </c>
      <c r="I29" s="101">
        <v>1799</v>
      </c>
      <c r="J29" s="100">
        <v>17.071550578857469</v>
      </c>
      <c r="K29" s="101">
        <v>383</v>
      </c>
      <c r="L29" s="100">
        <v>3.6344657430252418</v>
      </c>
      <c r="M29" s="101">
        <v>1157</v>
      </c>
      <c r="N29" s="100">
        <v>10.979312962611502</v>
      </c>
      <c r="O29" s="101">
        <v>242</v>
      </c>
      <c r="P29" s="100">
        <v>2.2964509394572024</v>
      </c>
      <c r="Q29" s="102">
        <v>2694</v>
      </c>
      <c r="R29" s="103">
        <v>25.564623268172326</v>
      </c>
      <c r="S29" s="104">
        <v>205</v>
      </c>
      <c r="T29" s="172">
        <v>1.9453406718542419</v>
      </c>
      <c r="U29" s="234"/>
    </row>
    <row r="30" spans="1:21">
      <c r="A30" s="157" t="s">
        <v>30</v>
      </c>
      <c r="B30" s="173">
        <f t="shared" si="0"/>
        <v>56077</v>
      </c>
      <c r="C30" s="282">
        <v>18042</v>
      </c>
      <c r="D30" s="283">
        <v>32.173618417533035</v>
      </c>
      <c r="E30" s="282">
        <f t="shared" si="1"/>
        <v>38035</v>
      </c>
      <c r="F30" s="283">
        <f t="shared" si="2"/>
        <v>67.826381582466965</v>
      </c>
      <c r="G30" s="178">
        <v>2518</v>
      </c>
      <c r="H30" s="284">
        <v>4.4902544715302177</v>
      </c>
      <c r="I30" s="282">
        <v>5108</v>
      </c>
      <c r="J30" s="177">
        <v>9.1089038286641575</v>
      </c>
      <c r="K30" s="178">
        <v>1834</v>
      </c>
      <c r="L30" s="177">
        <v>3.2705030582948442</v>
      </c>
      <c r="M30" s="178">
        <v>9016</v>
      </c>
      <c r="N30" s="177">
        <v>16.077892897266256</v>
      </c>
      <c r="O30" s="178">
        <v>9172</v>
      </c>
      <c r="P30" s="177">
        <v>16.356081816074326</v>
      </c>
      <c r="Q30" s="179">
        <v>8639</v>
      </c>
      <c r="R30" s="180">
        <v>15.405603010146763</v>
      </c>
      <c r="S30" s="181">
        <v>1748</v>
      </c>
      <c r="T30" s="182">
        <v>3.1171425004903974</v>
      </c>
      <c r="U30" s="234"/>
    </row>
    <row r="31" spans="1:21">
      <c r="A31" s="394" t="s">
        <v>81</v>
      </c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</row>
    <row r="32" spans="1:21">
      <c r="A32" s="389" t="s">
        <v>87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</row>
    <row r="33" spans="1:20" ht="14.45" customHeight="1"/>
    <row r="34" spans="1:20" ht="23.25">
      <c r="A34" s="395">
        <v>2022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</row>
    <row r="36" spans="1:20" ht="13.5" customHeight="1">
      <c r="A36" s="396" t="s">
        <v>53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</row>
    <row r="37" spans="1:20" ht="15.75" thickBot="1">
      <c r="A37" s="390" t="s">
        <v>0</v>
      </c>
      <c r="B37" s="392" t="s">
        <v>1</v>
      </c>
      <c r="C37" s="381" t="s">
        <v>2</v>
      </c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93"/>
    </row>
    <row r="38" spans="1:20" ht="15.75" thickBot="1">
      <c r="A38" s="390"/>
      <c r="B38" s="377"/>
      <c r="C38" s="376" t="s">
        <v>3</v>
      </c>
      <c r="D38" s="376"/>
      <c r="E38" s="379" t="s">
        <v>4</v>
      </c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80"/>
    </row>
    <row r="39" spans="1:20" ht="15.75" thickBot="1">
      <c r="A39" s="390"/>
      <c r="B39" s="377"/>
      <c r="C39" s="377"/>
      <c r="D39" s="377"/>
      <c r="E39" s="376" t="s">
        <v>1</v>
      </c>
      <c r="F39" s="376"/>
      <c r="G39" s="379" t="s">
        <v>2</v>
      </c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80"/>
    </row>
    <row r="40" spans="1:20" ht="14.45" customHeight="1" thickBot="1">
      <c r="A40" s="390"/>
      <c r="B40" s="377"/>
      <c r="C40" s="377"/>
      <c r="D40" s="377"/>
      <c r="E40" s="377"/>
      <c r="F40" s="377"/>
      <c r="G40" s="381" t="s">
        <v>5</v>
      </c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2" t="s">
        <v>6</v>
      </c>
      <c r="T40" s="383"/>
    </row>
    <row r="41" spans="1:20" ht="40.15" customHeight="1">
      <c r="A41" s="390"/>
      <c r="B41" s="378"/>
      <c r="C41" s="378"/>
      <c r="D41" s="378"/>
      <c r="E41" s="378"/>
      <c r="F41" s="378"/>
      <c r="G41" s="386" t="s">
        <v>48</v>
      </c>
      <c r="H41" s="386"/>
      <c r="I41" s="386" t="s">
        <v>49</v>
      </c>
      <c r="J41" s="386"/>
      <c r="K41" s="386" t="s">
        <v>50</v>
      </c>
      <c r="L41" s="386"/>
      <c r="M41" s="386" t="s">
        <v>7</v>
      </c>
      <c r="N41" s="386"/>
      <c r="O41" s="386" t="s">
        <v>8</v>
      </c>
      <c r="P41" s="386"/>
      <c r="Q41" s="387" t="s">
        <v>9</v>
      </c>
      <c r="R41" s="388"/>
      <c r="S41" s="384"/>
      <c r="T41" s="385"/>
    </row>
    <row r="42" spans="1:20" ht="30.75" thickBot="1">
      <c r="A42" s="391"/>
      <c r="B42" s="224" t="s">
        <v>10</v>
      </c>
      <c r="C42" s="225" t="s">
        <v>10</v>
      </c>
      <c r="D42" s="226" t="s">
        <v>51</v>
      </c>
      <c r="E42" s="225" t="s">
        <v>10</v>
      </c>
      <c r="F42" s="226" t="s">
        <v>51</v>
      </c>
      <c r="G42" s="227" t="s">
        <v>10</v>
      </c>
      <c r="H42" s="228" t="s">
        <v>52</v>
      </c>
      <c r="I42" s="229" t="s">
        <v>10</v>
      </c>
      <c r="J42" s="230" t="s">
        <v>52</v>
      </c>
      <c r="K42" s="231" t="s">
        <v>10</v>
      </c>
      <c r="L42" s="228" t="s">
        <v>52</v>
      </c>
      <c r="M42" s="231" t="s">
        <v>10</v>
      </c>
      <c r="N42" s="228" t="s">
        <v>52</v>
      </c>
      <c r="O42" s="231" t="s">
        <v>10</v>
      </c>
      <c r="P42" s="228" t="s">
        <v>52</v>
      </c>
      <c r="Q42" s="232" t="s">
        <v>10</v>
      </c>
      <c r="R42" s="228" t="s">
        <v>52</v>
      </c>
      <c r="S42" s="233" t="s">
        <v>10</v>
      </c>
      <c r="T42" s="230" t="s">
        <v>52</v>
      </c>
    </row>
    <row r="43" spans="1:20">
      <c r="A43" s="147" t="s">
        <v>12</v>
      </c>
      <c r="B43" s="5">
        <v>9245</v>
      </c>
      <c r="C43" s="6">
        <v>3982</v>
      </c>
      <c r="D43" s="7">
        <v>43.071930773391017</v>
      </c>
      <c r="E43" s="6">
        <v>5263</v>
      </c>
      <c r="F43" s="8">
        <v>56.928069226608983</v>
      </c>
      <c r="G43" s="9">
        <v>105</v>
      </c>
      <c r="H43" s="10">
        <v>1.1357490535424553</v>
      </c>
      <c r="I43" s="9">
        <v>292</v>
      </c>
      <c r="J43" s="10">
        <v>3.1584640346133042</v>
      </c>
      <c r="K43" s="9">
        <v>17</v>
      </c>
      <c r="L43" s="10">
        <v>0.18388318009734991</v>
      </c>
      <c r="M43" s="9">
        <v>1589</v>
      </c>
      <c r="N43" s="10">
        <v>17.187669010275826</v>
      </c>
      <c r="O43" s="9">
        <v>1857</v>
      </c>
      <c r="P43" s="10">
        <v>20.086533261222282</v>
      </c>
      <c r="Q43" s="11">
        <v>1181</v>
      </c>
      <c r="R43" s="12">
        <v>12.774472687939401</v>
      </c>
      <c r="S43" s="11">
        <v>222</v>
      </c>
      <c r="T43" s="148">
        <v>2.4012979989183343</v>
      </c>
    </row>
    <row r="44" spans="1:20">
      <c r="A44" s="149" t="s">
        <v>13</v>
      </c>
      <c r="B44" s="13">
        <v>9193</v>
      </c>
      <c r="C44" s="14">
        <v>2503</v>
      </c>
      <c r="D44" s="15">
        <v>27.227238115957793</v>
      </c>
      <c r="E44" s="16">
        <v>6690</v>
      </c>
      <c r="F44" s="17">
        <v>72.772761884042197</v>
      </c>
      <c r="G44" s="18">
        <v>372</v>
      </c>
      <c r="H44" s="19">
        <v>4.046557163058849</v>
      </c>
      <c r="I44" s="18">
        <v>363</v>
      </c>
      <c r="J44" s="19">
        <v>3.9486565865332319</v>
      </c>
      <c r="K44" s="18">
        <v>261</v>
      </c>
      <c r="L44" s="19">
        <v>2.8391167192429023</v>
      </c>
      <c r="M44" s="18">
        <v>1443</v>
      </c>
      <c r="N44" s="19">
        <v>15.696725769607308</v>
      </c>
      <c r="O44" s="18">
        <v>2603</v>
      </c>
      <c r="P44" s="20">
        <v>28.315022299575766</v>
      </c>
      <c r="Q44" s="21">
        <v>1141</v>
      </c>
      <c r="R44" s="22">
        <v>12.41161753508104</v>
      </c>
      <c r="S44" s="21">
        <v>507</v>
      </c>
      <c r="T44" s="150">
        <v>5.515065810943109</v>
      </c>
    </row>
    <row r="45" spans="1:20">
      <c r="A45" s="147" t="s">
        <v>14</v>
      </c>
      <c r="B45" s="5">
        <v>2787</v>
      </c>
      <c r="C45" s="6">
        <v>299</v>
      </c>
      <c r="D45" s="7">
        <v>10.728381772515249</v>
      </c>
      <c r="E45" s="6">
        <v>2488</v>
      </c>
      <c r="F45" s="8">
        <v>89.271618227484751</v>
      </c>
      <c r="G45" s="9">
        <v>52</v>
      </c>
      <c r="H45" s="10">
        <v>1.8658055256548258</v>
      </c>
      <c r="I45" s="9">
        <v>545</v>
      </c>
      <c r="J45" s="10">
        <v>19.555077143882311</v>
      </c>
      <c r="K45" s="9">
        <v>4</v>
      </c>
      <c r="L45" s="10">
        <v>0.14352350197344815</v>
      </c>
      <c r="M45" s="9">
        <v>248</v>
      </c>
      <c r="N45" s="10">
        <v>8.8984571223537845</v>
      </c>
      <c r="O45" s="9">
        <v>65</v>
      </c>
      <c r="P45" s="10">
        <v>2.3322569070685324</v>
      </c>
      <c r="Q45" s="11">
        <v>1571</v>
      </c>
      <c r="R45" s="23">
        <v>56.368855400071759</v>
      </c>
      <c r="S45" s="11">
        <v>3</v>
      </c>
      <c r="T45" s="151">
        <v>0.1076426264800861</v>
      </c>
    </row>
    <row r="46" spans="1:20">
      <c r="A46" s="149" t="s">
        <v>15</v>
      </c>
      <c r="B46" s="13">
        <v>1598</v>
      </c>
      <c r="C46" s="14">
        <v>788</v>
      </c>
      <c r="D46" s="15">
        <v>49.311639549436798</v>
      </c>
      <c r="E46" s="16">
        <v>810</v>
      </c>
      <c r="F46" s="24">
        <v>50.688360450563209</v>
      </c>
      <c r="G46" s="18">
        <v>79</v>
      </c>
      <c r="H46" s="19">
        <v>4.9436795994993741</v>
      </c>
      <c r="I46" s="18">
        <v>147</v>
      </c>
      <c r="J46" s="19">
        <v>9.1989987484355442</v>
      </c>
      <c r="K46" s="18">
        <v>52</v>
      </c>
      <c r="L46" s="19">
        <v>3.2540675844806008</v>
      </c>
      <c r="M46" s="18">
        <v>160</v>
      </c>
      <c r="N46" s="19">
        <v>10.012515644555695</v>
      </c>
      <c r="O46" s="18">
        <v>17</v>
      </c>
      <c r="P46" s="20">
        <v>1.0638297872340425</v>
      </c>
      <c r="Q46" s="21">
        <v>291</v>
      </c>
      <c r="R46" s="22">
        <v>18.210262828535669</v>
      </c>
      <c r="S46" s="21">
        <v>64</v>
      </c>
      <c r="T46" s="150">
        <v>4.005006257822278</v>
      </c>
    </row>
    <row r="47" spans="1:20">
      <c r="A47" s="147" t="s">
        <v>16</v>
      </c>
      <c r="B47" s="5">
        <v>456</v>
      </c>
      <c r="C47" s="6">
        <v>99</v>
      </c>
      <c r="D47" s="7">
        <v>21.710526315789476</v>
      </c>
      <c r="E47" s="6">
        <v>357</v>
      </c>
      <c r="F47" s="8">
        <v>78.289473684210535</v>
      </c>
      <c r="G47" s="9">
        <v>28</v>
      </c>
      <c r="H47" s="10">
        <v>6.140350877192982</v>
      </c>
      <c r="I47" s="9">
        <v>44</v>
      </c>
      <c r="J47" s="10">
        <v>9.6491228070175428</v>
      </c>
      <c r="K47" s="9">
        <v>13</v>
      </c>
      <c r="L47" s="10">
        <v>2.8508771929824559</v>
      </c>
      <c r="M47" s="9">
        <v>88</v>
      </c>
      <c r="N47" s="10">
        <v>19.298245614035086</v>
      </c>
      <c r="O47" s="9">
        <v>20</v>
      </c>
      <c r="P47" s="10">
        <v>4.3859649122807012</v>
      </c>
      <c r="Q47" s="11">
        <v>132</v>
      </c>
      <c r="R47" s="23">
        <v>28.947368421052634</v>
      </c>
      <c r="S47" s="11">
        <v>32</v>
      </c>
      <c r="T47" s="151">
        <v>7.0175438596491224</v>
      </c>
    </row>
    <row r="48" spans="1:20">
      <c r="A48" s="149" t="s">
        <v>17</v>
      </c>
      <c r="B48" s="13">
        <v>1157</v>
      </c>
      <c r="C48" s="14">
        <v>10</v>
      </c>
      <c r="D48" s="15">
        <v>0.86430423509075205</v>
      </c>
      <c r="E48" s="16">
        <v>1147</v>
      </c>
      <c r="F48" s="24">
        <v>99.135695764909244</v>
      </c>
      <c r="G48" s="18">
        <v>25</v>
      </c>
      <c r="H48" s="19">
        <v>2.1607605877268798</v>
      </c>
      <c r="I48" s="18">
        <v>256</v>
      </c>
      <c r="J48" s="19">
        <v>22.126188418323249</v>
      </c>
      <c r="K48" s="18">
        <v>41</v>
      </c>
      <c r="L48" s="19">
        <v>3.5436473638720831</v>
      </c>
      <c r="M48" s="18">
        <v>152</v>
      </c>
      <c r="N48" s="19">
        <v>13.13742437337943</v>
      </c>
      <c r="O48" s="18">
        <v>28</v>
      </c>
      <c r="P48" s="19">
        <v>2.4200518582541055</v>
      </c>
      <c r="Q48" s="21">
        <v>395</v>
      </c>
      <c r="R48" s="25">
        <v>34.140017286084699</v>
      </c>
      <c r="S48" s="26">
        <v>250</v>
      </c>
      <c r="T48" s="150">
        <v>21.607605877268799</v>
      </c>
    </row>
    <row r="49" spans="1:20">
      <c r="A49" s="147" t="s">
        <v>18</v>
      </c>
      <c r="B49" s="5">
        <v>4270</v>
      </c>
      <c r="C49" s="6">
        <v>1766</v>
      </c>
      <c r="D49" s="7">
        <v>41.358313817330213</v>
      </c>
      <c r="E49" s="6">
        <v>2504</v>
      </c>
      <c r="F49" s="8">
        <v>58.641686182669794</v>
      </c>
      <c r="G49" s="9">
        <v>112</v>
      </c>
      <c r="H49" s="10">
        <v>2.622950819672131</v>
      </c>
      <c r="I49" s="9">
        <v>229</v>
      </c>
      <c r="J49" s="10">
        <v>5.3629976580796255</v>
      </c>
      <c r="K49" s="9">
        <v>43</v>
      </c>
      <c r="L49" s="10">
        <v>1.0070257611241218</v>
      </c>
      <c r="M49" s="9">
        <v>717</v>
      </c>
      <c r="N49" s="10">
        <v>16.791569086651055</v>
      </c>
      <c r="O49" s="9">
        <v>469</v>
      </c>
      <c r="P49" s="10">
        <v>10.983606557377049</v>
      </c>
      <c r="Q49" s="11">
        <v>831</v>
      </c>
      <c r="R49" s="27">
        <v>19.461358313817332</v>
      </c>
      <c r="S49" s="28">
        <v>103</v>
      </c>
      <c r="T49" s="151">
        <v>2.4121779859484778</v>
      </c>
    </row>
    <row r="50" spans="1:20">
      <c r="A50" s="149" t="s">
        <v>19</v>
      </c>
      <c r="B50" s="13">
        <v>964</v>
      </c>
      <c r="C50" s="14">
        <v>126</v>
      </c>
      <c r="D50" s="15">
        <v>13.070539419087138</v>
      </c>
      <c r="E50" s="16">
        <v>838</v>
      </c>
      <c r="F50" s="24">
        <v>86.92946058091286</v>
      </c>
      <c r="G50" s="18">
        <v>89</v>
      </c>
      <c r="H50" s="19">
        <v>9.2323651452282167</v>
      </c>
      <c r="I50" s="18">
        <v>256</v>
      </c>
      <c r="J50" s="19">
        <v>26.556016597510375</v>
      </c>
      <c r="K50" s="18">
        <v>86</v>
      </c>
      <c r="L50" s="19">
        <v>8.9211618257261414</v>
      </c>
      <c r="M50" s="18">
        <v>124</v>
      </c>
      <c r="N50" s="19">
        <v>12.863070539419086</v>
      </c>
      <c r="O50" s="18">
        <v>15</v>
      </c>
      <c r="P50" s="19">
        <v>1.5560165975103735</v>
      </c>
      <c r="Q50" s="21">
        <v>204</v>
      </c>
      <c r="R50" s="25">
        <v>21.161825726141078</v>
      </c>
      <c r="S50" s="26">
        <v>64</v>
      </c>
      <c r="T50" s="150">
        <v>6.6390041493775938</v>
      </c>
    </row>
    <row r="51" spans="1:20">
      <c r="A51" s="147" t="s">
        <v>20</v>
      </c>
      <c r="B51" s="5">
        <v>5258</v>
      </c>
      <c r="C51" s="6">
        <v>1707</v>
      </c>
      <c r="D51" s="7">
        <v>32.46481551920882</v>
      </c>
      <c r="E51" s="6">
        <v>3551</v>
      </c>
      <c r="F51" s="8">
        <v>67.535184480791173</v>
      </c>
      <c r="G51" s="9">
        <v>233</v>
      </c>
      <c r="H51" s="10">
        <v>4.4313427158615442</v>
      </c>
      <c r="I51" s="9">
        <v>380</v>
      </c>
      <c r="J51" s="10">
        <v>7.2270825408900734</v>
      </c>
      <c r="K51" s="9">
        <v>434</v>
      </c>
      <c r="L51" s="10">
        <v>8.2540890072270816</v>
      </c>
      <c r="M51" s="9">
        <v>1083</v>
      </c>
      <c r="N51" s="10">
        <v>20.597185241536707</v>
      </c>
      <c r="O51" s="9">
        <v>562</v>
      </c>
      <c r="P51" s="10">
        <v>10.688474705211107</v>
      </c>
      <c r="Q51" s="11">
        <v>732</v>
      </c>
      <c r="R51" s="27">
        <v>13.921643210346138</v>
      </c>
      <c r="S51" s="28">
        <v>127</v>
      </c>
      <c r="T51" s="151">
        <v>2.4153670597185242</v>
      </c>
    </row>
    <row r="52" spans="1:20">
      <c r="A52" s="149" t="s">
        <v>21</v>
      </c>
      <c r="B52" s="13">
        <v>10600</v>
      </c>
      <c r="C52" s="14">
        <v>2494</v>
      </c>
      <c r="D52" s="15">
        <v>23.528301886792452</v>
      </c>
      <c r="E52" s="16">
        <v>8106</v>
      </c>
      <c r="F52" s="24">
        <v>76.471698113207538</v>
      </c>
      <c r="G52" s="18">
        <v>867</v>
      </c>
      <c r="H52" s="19">
        <v>8.1792452830188687</v>
      </c>
      <c r="I52" s="18">
        <v>1339</v>
      </c>
      <c r="J52" s="19">
        <v>12.632075471698112</v>
      </c>
      <c r="K52" s="18">
        <v>473</v>
      </c>
      <c r="L52" s="19">
        <v>4.4622641509433967</v>
      </c>
      <c r="M52" s="18">
        <v>1676</v>
      </c>
      <c r="N52" s="19">
        <v>15.811320754716981</v>
      </c>
      <c r="O52" s="18">
        <v>2530</v>
      </c>
      <c r="P52" s="19">
        <v>23.867924528301888</v>
      </c>
      <c r="Q52" s="21">
        <v>1014</v>
      </c>
      <c r="R52" s="25">
        <v>9.566037735849056</v>
      </c>
      <c r="S52" s="26">
        <v>207</v>
      </c>
      <c r="T52" s="150">
        <v>1.9528301886792454</v>
      </c>
    </row>
    <row r="53" spans="1:20">
      <c r="A53" s="147" t="s">
        <v>22</v>
      </c>
      <c r="B53" s="5">
        <v>2499</v>
      </c>
      <c r="C53" s="6">
        <v>1260</v>
      </c>
      <c r="D53" s="7">
        <v>50.420168067226889</v>
      </c>
      <c r="E53" s="6">
        <v>1239</v>
      </c>
      <c r="F53" s="8">
        <v>49.579831932773111</v>
      </c>
      <c r="G53" s="9">
        <v>8</v>
      </c>
      <c r="H53" s="10">
        <v>0.32012805122048821</v>
      </c>
      <c r="I53" s="9">
        <v>87</v>
      </c>
      <c r="J53" s="10">
        <v>3.4813925570228088</v>
      </c>
      <c r="K53" s="9">
        <v>8</v>
      </c>
      <c r="L53" s="10">
        <v>0.32012805122048821</v>
      </c>
      <c r="M53" s="9">
        <v>396</v>
      </c>
      <c r="N53" s="10">
        <v>15.846338535414164</v>
      </c>
      <c r="O53" s="9">
        <v>662</v>
      </c>
      <c r="P53" s="10">
        <v>26.490596238495399</v>
      </c>
      <c r="Q53" s="11">
        <v>52</v>
      </c>
      <c r="R53" s="27">
        <v>2.080832332933173</v>
      </c>
      <c r="S53" s="28">
        <v>26</v>
      </c>
      <c r="T53" s="151">
        <v>1.0404161664665865</v>
      </c>
    </row>
    <row r="54" spans="1:20">
      <c r="A54" s="149" t="s">
        <v>23</v>
      </c>
      <c r="B54" s="13">
        <v>472</v>
      </c>
      <c r="C54" s="14">
        <v>145</v>
      </c>
      <c r="D54" s="15">
        <v>30.720338983050848</v>
      </c>
      <c r="E54" s="16">
        <v>327</v>
      </c>
      <c r="F54" s="24">
        <v>69.279661016949163</v>
      </c>
      <c r="G54" s="18">
        <v>23</v>
      </c>
      <c r="H54" s="19">
        <v>4.8728813559322033</v>
      </c>
      <c r="I54" s="18">
        <v>28</v>
      </c>
      <c r="J54" s="19">
        <v>5.9322033898305087</v>
      </c>
      <c r="K54" s="18">
        <v>0</v>
      </c>
      <c r="L54" s="19">
        <v>0</v>
      </c>
      <c r="M54" s="18">
        <v>54</v>
      </c>
      <c r="N54" s="19">
        <v>11.440677966101696</v>
      </c>
      <c r="O54" s="18">
        <v>194</v>
      </c>
      <c r="P54" s="19">
        <v>41.101694915254242</v>
      </c>
      <c r="Q54" s="21">
        <v>26</v>
      </c>
      <c r="R54" s="25">
        <v>5.508474576271186</v>
      </c>
      <c r="S54" s="26">
        <v>2</v>
      </c>
      <c r="T54" s="150">
        <v>0.42372881355932202</v>
      </c>
    </row>
    <row r="55" spans="1:20">
      <c r="A55" s="147" t="s">
        <v>24</v>
      </c>
      <c r="B55" s="5">
        <v>2371</v>
      </c>
      <c r="C55" s="6">
        <v>896</v>
      </c>
      <c r="D55" s="7">
        <v>37.789962041332771</v>
      </c>
      <c r="E55" s="6">
        <v>1475</v>
      </c>
      <c r="F55" s="8">
        <v>62.210037958667229</v>
      </c>
      <c r="G55" s="9">
        <v>187</v>
      </c>
      <c r="H55" s="10">
        <v>7.8869675242513706</v>
      </c>
      <c r="I55" s="9">
        <v>424</v>
      </c>
      <c r="J55" s="10">
        <v>17.882749894559257</v>
      </c>
      <c r="K55" s="9">
        <v>115</v>
      </c>
      <c r="L55" s="10">
        <v>4.850274145929987</v>
      </c>
      <c r="M55" s="9">
        <v>277</v>
      </c>
      <c r="N55" s="10">
        <v>11.682834247153099</v>
      </c>
      <c r="O55" s="9">
        <v>50</v>
      </c>
      <c r="P55" s="10">
        <v>2.1088148460565161</v>
      </c>
      <c r="Q55" s="11">
        <v>359</v>
      </c>
      <c r="R55" s="27">
        <v>15.141290594685785</v>
      </c>
      <c r="S55" s="28">
        <v>63</v>
      </c>
      <c r="T55" s="151">
        <v>2.6571067060312106</v>
      </c>
    </row>
    <row r="56" spans="1:20">
      <c r="A56" s="149" t="s">
        <v>25</v>
      </c>
      <c r="B56" s="13">
        <v>1418</v>
      </c>
      <c r="C56" s="14">
        <v>797</v>
      </c>
      <c r="D56" s="15">
        <v>56.205923836389282</v>
      </c>
      <c r="E56" s="16">
        <v>621</v>
      </c>
      <c r="F56" s="24">
        <v>43.794076163610718</v>
      </c>
      <c r="G56" s="18">
        <v>55</v>
      </c>
      <c r="H56" s="19">
        <v>3.8787023977433006</v>
      </c>
      <c r="I56" s="18">
        <v>183</v>
      </c>
      <c r="J56" s="19">
        <v>12.905500705218618</v>
      </c>
      <c r="K56" s="18">
        <v>27</v>
      </c>
      <c r="L56" s="19">
        <v>1.9040902679830749</v>
      </c>
      <c r="M56" s="18">
        <v>145</v>
      </c>
      <c r="N56" s="19">
        <v>10.225669957686883</v>
      </c>
      <c r="O56" s="18">
        <v>32</v>
      </c>
      <c r="P56" s="19">
        <v>2.2566995768688294</v>
      </c>
      <c r="Q56" s="21">
        <v>176</v>
      </c>
      <c r="R56" s="25">
        <v>12.411847672778562</v>
      </c>
      <c r="S56" s="26">
        <v>3</v>
      </c>
      <c r="T56" s="150">
        <v>0.21156558533145275</v>
      </c>
    </row>
    <row r="57" spans="1:20">
      <c r="A57" s="147" t="s">
        <v>26</v>
      </c>
      <c r="B57" s="5">
        <v>1792</v>
      </c>
      <c r="C57" s="6">
        <v>393</v>
      </c>
      <c r="D57" s="7">
        <v>21.930803571428573</v>
      </c>
      <c r="E57" s="6">
        <v>1399</v>
      </c>
      <c r="F57" s="8">
        <v>78.069196428571431</v>
      </c>
      <c r="G57" s="9">
        <v>96</v>
      </c>
      <c r="H57" s="10">
        <v>5.3571428571428568</v>
      </c>
      <c r="I57" s="9">
        <v>214</v>
      </c>
      <c r="J57" s="10">
        <v>11.941964285714286</v>
      </c>
      <c r="K57" s="9">
        <v>94</v>
      </c>
      <c r="L57" s="10">
        <v>5.2455357142857144</v>
      </c>
      <c r="M57" s="9">
        <v>576</v>
      </c>
      <c r="N57" s="10">
        <v>32.142857142857146</v>
      </c>
      <c r="O57" s="9">
        <v>25</v>
      </c>
      <c r="P57" s="10">
        <v>1.3950892857142858</v>
      </c>
      <c r="Q57" s="11">
        <v>348</v>
      </c>
      <c r="R57" s="27">
        <v>19.419642857142858</v>
      </c>
      <c r="S57" s="28">
        <v>46</v>
      </c>
      <c r="T57" s="151">
        <v>2.5669642857142856</v>
      </c>
    </row>
    <row r="58" spans="1:20" ht="15.75" thickBot="1">
      <c r="A58" s="149" t="s">
        <v>27</v>
      </c>
      <c r="B58" s="29">
        <v>1342</v>
      </c>
      <c r="C58" s="30">
        <v>517</v>
      </c>
      <c r="D58" s="31">
        <v>38.524590163934427</v>
      </c>
      <c r="E58" s="32">
        <v>825</v>
      </c>
      <c r="F58" s="33">
        <v>61.475409836065573</v>
      </c>
      <c r="G58" s="34">
        <v>154</v>
      </c>
      <c r="H58" s="35">
        <v>11.475409836065573</v>
      </c>
      <c r="I58" s="34">
        <v>235</v>
      </c>
      <c r="J58" s="35">
        <v>17.511177347242921</v>
      </c>
      <c r="K58" s="34">
        <v>93</v>
      </c>
      <c r="L58" s="35">
        <v>6.9299552906110282</v>
      </c>
      <c r="M58" s="34">
        <v>187</v>
      </c>
      <c r="N58" s="35">
        <v>13.934426229508196</v>
      </c>
      <c r="O58" s="34">
        <v>72</v>
      </c>
      <c r="P58" s="35">
        <v>5.3651266766020864</v>
      </c>
      <c r="Q58" s="36">
        <v>68</v>
      </c>
      <c r="R58" s="37">
        <v>5.0670640834575256</v>
      </c>
      <c r="S58" s="38">
        <v>16</v>
      </c>
      <c r="T58" s="152">
        <v>1.1922503725782414</v>
      </c>
    </row>
    <row r="59" spans="1:20">
      <c r="A59" s="153" t="s">
        <v>28</v>
      </c>
      <c r="B59" s="39">
        <v>44942</v>
      </c>
      <c r="C59" s="39">
        <v>14359</v>
      </c>
      <c r="D59" s="40">
        <v>31.950068977793599</v>
      </c>
      <c r="E59" s="41">
        <v>30583</v>
      </c>
      <c r="F59" s="42">
        <v>68.049931022206394</v>
      </c>
      <c r="G59" s="43">
        <v>1869</v>
      </c>
      <c r="H59" s="42">
        <v>4.1586934270837972</v>
      </c>
      <c r="I59" s="43">
        <v>3232</v>
      </c>
      <c r="J59" s="42">
        <v>7.1914912553958432</v>
      </c>
      <c r="K59" s="43">
        <v>1384</v>
      </c>
      <c r="L59" s="42">
        <v>3.0795247207511904</v>
      </c>
      <c r="M59" s="43">
        <v>7774</v>
      </c>
      <c r="N59" s="42">
        <v>17.297850562947801</v>
      </c>
      <c r="O59" s="43">
        <v>8950</v>
      </c>
      <c r="P59" s="42">
        <v>19.914556539539852</v>
      </c>
      <c r="Q59" s="44">
        <v>5852</v>
      </c>
      <c r="R59" s="45">
        <v>13.021227359708067</v>
      </c>
      <c r="S59" s="46">
        <v>1522</v>
      </c>
      <c r="T59" s="154">
        <v>3.3865871567798496</v>
      </c>
    </row>
    <row r="60" spans="1:20">
      <c r="A60" s="155" t="s">
        <v>29</v>
      </c>
      <c r="B60" s="47">
        <v>10480</v>
      </c>
      <c r="C60" s="47">
        <v>3423</v>
      </c>
      <c r="D60" s="48">
        <v>32.662213740458014</v>
      </c>
      <c r="E60" s="49">
        <v>7057</v>
      </c>
      <c r="F60" s="50">
        <v>67.337786259541986</v>
      </c>
      <c r="G60" s="51">
        <v>616</v>
      </c>
      <c r="H60" s="50">
        <v>5.8778625954198471</v>
      </c>
      <c r="I60" s="51">
        <v>1790</v>
      </c>
      <c r="J60" s="50">
        <v>17.080152671755723</v>
      </c>
      <c r="K60" s="51">
        <v>377</v>
      </c>
      <c r="L60" s="50">
        <v>3.5973282442748089</v>
      </c>
      <c r="M60" s="51">
        <v>1141</v>
      </c>
      <c r="N60" s="50">
        <v>10.887404580152673</v>
      </c>
      <c r="O60" s="51">
        <v>251</v>
      </c>
      <c r="P60" s="50">
        <v>2.3950381679389312</v>
      </c>
      <c r="Q60" s="52">
        <v>2669</v>
      </c>
      <c r="R60" s="53">
        <v>25.467557251908396</v>
      </c>
      <c r="S60" s="54">
        <v>213</v>
      </c>
      <c r="T60" s="156">
        <v>2.032442748091603</v>
      </c>
    </row>
    <row r="61" spans="1:20">
      <c r="A61" s="157" t="s">
        <v>30</v>
      </c>
      <c r="B61" s="158">
        <v>55422</v>
      </c>
      <c r="C61" s="158">
        <v>17782</v>
      </c>
      <c r="D61" s="159">
        <v>32.084731694994765</v>
      </c>
      <c r="E61" s="160">
        <v>37640</v>
      </c>
      <c r="F61" s="161">
        <v>67.915268305005227</v>
      </c>
      <c r="G61" s="162">
        <v>2485</v>
      </c>
      <c r="H61" s="161">
        <v>4.4837790047273645</v>
      </c>
      <c r="I61" s="162">
        <v>5022</v>
      </c>
      <c r="J61" s="161">
        <v>9.0613835660928874</v>
      </c>
      <c r="K61" s="162">
        <v>1761</v>
      </c>
      <c r="L61" s="161">
        <v>3.1774385623037782</v>
      </c>
      <c r="M61" s="162">
        <v>8915</v>
      </c>
      <c r="N61" s="161">
        <v>16.085669950561147</v>
      </c>
      <c r="O61" s="162">
        <v>9201</v>
      </c>
      <c r="P61" s="161">
        <v>16.601710512071019</v>
      </c>
      <c r="Q61" s="163">
        <v>8521</v>
      </c>
      <c r="R61" s="164">
        <v>15.374760925264336</v>
      </c>
      <c r="S61" s="165">
        <v>1735</v>
      </c>
      <c r="T61" s="166">
        <v>3.1305257839846994</v>
      </c>
    </row>
    <row r="62" spans="1:20" ht="14.25" customHeight="1">
      <c r="A62" s="394" t="s">
        <v>81</v>
      </c>
      <c r="B62" s="394"/>
      <c r="C62" s="394"/>
      <c r="D62" s="394"/>
      <c r="E62" s="394"/>
      <c r="F62" s="394"/>
      <c r="G62" s="394"/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394"/>
      <c r="T62" s="394"/>
    </row>
    <row r="63" spans="1:20" ht="14.25" customHeight="1">
      <c r="A63" s="389" t="s">
        <v>86</v>
      </c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</row>
    <row r="64" spans="1:20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</row>
    <row r="65" spans="1:20" ht="23.25">
      <c r="A65" s="395">
        <v>2021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</row>
    <row r="66" spans="1:20" s="2" customFormat="1" ht="21" customHeight="1">
      <c r="Q66" s="4"/>
      <c r="R66" s="4"/>
      <c r="S66" s="4"/>
      <c r="T66" s="4"/>
    </row>
    <row r="67" spans="1:20" ht="15" customHeight="1">
      <c r="A67" s="396" t="s">
        <v>101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</row>
    <row r="68" spans="1:20" ht="15.75" thickBot="1">
      <c r="A68" s="390" t="s">
        <v>0</v>
      </c>
      <c r="B68" s="392" t="s">
        <v>1</v>
      </c>
      <c r="C68" s="381" t="s">
        <v>2</v>
      </c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93"/>
    </row>
    <row r="69" spans="1:20" ht="15.75" thickBot="1">
      <c r="A69" s="390"/>
      <c r="B69" s="377"/>
      <c r="C69" s="376" t="s">
        <v>3</v>
      </c>
      <c r="D69" s="376"/>
      <c r="E69" s="379" t="s">
        <v>4</v>
      </c>
      <c r="F69" s="379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80"/>
    </row>
    <row r="70" spans="1:20" ht="15.75" thickBot="1">
      <c r="A70" s="390"/>
      <c r="B70" s="377"/>
      <c r="C70" s="377"/>
      <c r="D70" s="377"/>
      <c r="E70" s="376" t="s">
        <v>1</v>
      </c>
      <c r="F70" s="376"/>
      <c r="G70" s="379" t="s">
        <v>2</v>
      </c>
      <c r="H70" s="379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80"/>
    </row>
    <row r="71" spans="1:20" ht="15" customHeight="1" thickBot="1">
      <c r="A71" s="390"/>
      <c r="B71" s="377"/>
      <c r="C71" s="377"/>
      <c r="D71" s="377"/>
      <c r="E71" s="377"/>
      <c r="F71" s="377"/>
      <c r="G71" s="381" t="s">
        <v>5</v>
      </c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2" t="s">
        <v>6</v>
      </c>
      <c r="T71" s="383"/>
    </row>
    <row r="72" spans="1:20" ht="52.15" customHeight="1">
      <c r="A72" s="390"/>
      <c r="B72" s="378"/>
      <c r="C72" s="378"/>
      <c r="D72" s="378"/>
      <c r="E72" s="378"/>
      <c r="F72" s="378"/>
      <c r="G72" s="386" t="s">
        <v>48</v>
      </c>
      <c r="H72" s="386"/>
      <c r="I72" s="386" t="s">
        <v>49</v>
      </c>
      <c r="J72" s="386"/>
      <c r="K72" s="386" t="s">
        <v>50</v>
      </c>
      <c r="L72" s="386"/>
      <c r="M72" s="386" t="s">
        <v>7</v>
      </c>
      <c r="N72" s="386"/>
      <c r="O72" s="386" t="s">
        <v>8</v>
      </c>
      <c r="P72" s="386"/>
      <c r="Q72" s="387" t="s">
        <v>9</v>
      </c>
      <c r="R72" s="388"/>
      <c r="S72" s="384"/>
      <c r="T72" s="385"/>
    </row>
    <row r="73" spans="1:20" ht="30.75" thickBot="1">
      <c r="A73" s="391"/>
      <c r="B73" s="224" t="s">
        <v>10</v>
      </c>
      <c r="C73" s="225" t="s">
        <v>10</v>
      </c>
      <c r="D73" s="226" t="s">
        <v>51</v>
      </c>
      <c r="E73" s="225" t="s">
        <v>10</v>
      </c>
      <c r="F73" s="226" t="s">
        <v>51</v>
      </c>
      <c r="G73" s="227" t="s">
        <v>10</v>
      </c>
      <c r="H73" s="228" t="s">
        <v>52</v>
      </c>
      <c r="I73" s="229" t="s">
        <v>10</v>
      </c>
      <c r="J73" s="230" t="s">
        <v>52</v>
      </c>
      <c r="K73" s="231" t="s">
        <v>10</v>
      </c>
      <c r="L73" s="228" t="s">
        <v>52</v>
      </c>
      <c r="M73" s="231" t="s">
        <v>10</v>
      </c>
      <c r="N73" s="228" t="s">
        <v>52</v>
      </c>
      <c r="O73" s="231" t="s">
        <v>10</v>
      </c>
      <c r="P73" s="228" t="s">
        <v>52</v>
      </c>
      <c r="Q73" s="232" t="s">
        <v>10</v>
      </c>
      <c r="R73" s="228" t="s">
        <v>52</v>
      </c>
      <c r="S73" s="233" t="s">
        <v>10</v>
      </c>
      <c r="T73" s="230" t="s">
        <v>52</v>
      </c>
    </row>
    <row r="74" spans="1:20">
      <c r="A74" s="147" t="s">
        <v>12</v>
      </c>
      <c r="B74" s="5">
        <v>9081</v>
      </c>
      <c r="C74" s="6">
        <v>3880</v>
      </c>
      <c r="D74" s="7">
        <f>C74/B74*100</f>
        <v>42.726571963440151</v>
      </c>
      <c r="E74" s="6">
        <v>5201</v>
      </c>
      <c r="F74" s="8">
        <f>E74/B74*100</f>
        <v>57.273428036559849</v>
      </c>
      <c r="G74" s="9">
        <v>103</v>
      </c>
      <c r="H74" s="10">
        <f>G74/B74*100</f>
        <v>1.1342363175861689</v>
      </c>
      <c r="I74" s="9">
        <v>275</v>
      </c>
      <c r="J74" s="10">
        <f>I74/B74*100</f>
        <v>3.0283008479242377</v>
      </c>
      <c r="K74" s="9">
        <v>18</v>
      </c>
      <c r="L74" s="10">
        <f>K74/B74*100</f>
        <v>0.19821605550049554</v>
      </c>
      <c r="M74" s="9">
        <v>1584</v>
      </c>
      <c r="N74" s="10">
        <f>M74/B74*100</f>
        <v>17.443012884043608</v>
      </c>
      <c r="O74" s="9">
        <v>1847</v>
      </c>
      <c r="P74" s="10">
        <f>O74/B74*100</f>
        <v>20.339169694967516</v>
      </c>
      <c r="Q74" s="11">
        <v>1184</v>
      </c>
      <c r="R74" s="12">
        <f>Q74/B74*100</f>
        <v>13.038211650699264</v>
      </c>
      <c r="S74" s="11">
        <v>190</v>
      </c>
      <c r="T74" s="148">
        <f>S74/B74*100</f>
        <v>2.092280585838564</v>
      </c>
    </row>
    <row r="75" spans="1:20">
      <c r="A75" s="149" t="s">
        <v>13</v>
      </c>
      <c r="B75" s="13">
        <v>8960</v>
      </c>
      <c r="C75" s="14">
        <v>2429</v>
      </c>
      <c r="D75" s="15">
        <f t="shared" ref="D75:D89" si="3">C75/B75*100</f>
        <v>27.109375000000004</v>
      </c>
      <c r="E75" s="16">
        <v>6531</v>
      </c>
      <c r="F75" s="17">
        <f>E75/B75*100</f>
        <v>72.890625</v>
      </c>
      <c r="G75" s="18">
        <v>362</v>
      </c>
      <c r="H75" s="19">
        <f t="shared" ref="H75:H89" si="4">G75/B75*100</f>
        <v>4.0401785714285721</v>
      </c>
      <c r="I75" s="18">
        <v>341</v>
      </c>
      <c r="J75" s="19">
        <f t="shared" ref="J75:J89" si="5">I75/B75*100</f>
        <v>3.8058035714285712</v>
      </c>
      <c r="K75" s="18">
        <v>226</v>
      </c>
      <c r="L75" s="19">
        <f t="shared" ref="L75:L89" si="6">K75/B75*100</f>
        <v>2.5223214285714288</v>
      </c>
      <c r="M75" s="18">
        <v>1403</v>
      </c>
      <c r="N75" s="19">
        <f t="shared" ref="N75:N89" si="7">M75/B75*100</f>
        <v>15.658482142857144</v>
      </c>
      <c r="O75" s="18">
        <v>2615</v>
      </c>
      <c r="P75" s="20">
        <f t="shared" ref="P75:P89" si="8">O75/B75*100</f>
        <v>29.185267857142854</v>
      </c>
      <c r="Q75" s="21">
        <v>1131</v>
      </c>
      <c r="R75" s="22">
        <f t="shared" ref="R75:R89" si="9">Q75/B75*100</f>
        <v>12.622767857142858</v>
      </c>
      <c r="S75" s="21">
        <v>453</v>
      </c>
      <c r="T75" s="150">
        <f t="shared" ref="T75:T89" si="10">S75/B75*100</f>
        <v>5.0558035714285712</v>
      </c>
    </row>
    <row r="76" spans="1:20">
      <c r="A76" s="147" t="s">
        <v>14</v>
      </c>
      <c r="B76" s="5">
        <v>2718</v>
      </c>
      <c r="C76" s="6">
        <v>295</v>
      </c>
      <c r="D76" s="7">
        <f t="shared" si="3"/>
        <v>10.853568800588668</v>
      </c>
      <c r="E76" s="6">
        <v>2423</v>
      </c>
      <c r="F76" s="8">
        <f t="shared" ref="F76:F89" si="11">E76/B76*100</f>
        <v>89.146431199411339</v>
      </c>
      <c r="G76" s="9">
        <v>51</v>
      </c>
      <c r="H76" s="10">
        <f t="shared" si="4"/>
        <v>1.8763796909492272</v>
      </c>
      <c r="I76" s="9">
        <v>537</v>
      </c>
      <c r="J76" s="10">
        <f t="shared" si="5"/>
        <v>19.757174392935983</v>
      </c>
      <c r="K76" s="9">
        <v>4</v>
      </c>
      <c r="L76" s="10">
        <f t="shared" si="6"/>
        <v>0.14716703458425312</v>
      </c>
      <c r="M76" s="9">
        <v>250</v>
      </c>
      <c r="N76" s="10">
        <f t="shared" si="7"/>
        <v>9.1979396615158215</v>
      </c>
      <c r="O76" s="9">
        <v>65</v>
      </c>
      <c r="P76" s="10">
        <f t="shared" si="8"/>
        <v>2.3914643119941132</v>
      </c>
      <c r="Q76" s="11">
        <v>1513</v>
      </c>
      <c r="R76" s="23">
        <f t="shared" si="9"/>
        <v>55.665930831493746</v>
      </c>
      <c r="S76" s="11">
        <v>3</v>
      </c>
      <c r="T76" s="151">
        <f t="shared" si="10"/>
        <v>0.11037527593818984</v>
      </c>
    </row>
    <row r="77" spans="1:20">
      <c r="A77" s="149" t="s">
        <v>15</v>
      </c>
      <c r="B77" s="13">
        <v>1578</v>
      </c>
      <c r="C77" s="14">
        <v>782</v>
      </c>
      <c r="D77" s="15">
        <f t="shared" si="3"/>
        <v>49.556400506970846</v>
      </c>
      <c r="E77" s="16">
        <v>796</v>
      </c>
      <c r="F77" s="24">
        <f t="shared" si="11"/>
        <v>50.443599493029147</v>
      </c>
      <c r="G77" s="18">
        <v>78</v>
      </c>
      <c r="H77" s="19">
        <f t="shared" si="4"/>
        <v>4.9429657794676807</v>
      </c>
      <c r="I77" s="18">
        <v>142</v>
      </c>
      <c r="J77" s="19">
        <f t="shared" si="5"/>
        <v>8.99873257287706</v>
      </c>
      <c r="K77" s="18">
        <v>53</v>
      </c>
      <c r="L77" s="19">
        <f t="shared" si="6"/>
        <v>3.3586818757921417</v>
      </c>
      <c r="M77" s="18">
        <v>157</v>
      </c>
      <c r="N77" s="19">
        <f t="shared" si="7"/>
        <v>9.9493029150823826</v>
      </c>
      <c r="O77" s="18">
        <v>17</v>
      </c>
      <c r="P77" s="20">
        <f t="shared" si="8"/>
        <v>1.0773130544993663</v>
      </c>
      <c r="Q77" s="21">
        <v>284</v>
      </c>
      <c r="R77" s="22">
        <f t="shared" si="9"/>
        <v>17.99746514575412</v>
      </c>
      <c r="S77" s="21">
        <v>65</v>
      </c>
      <c r="T77" s="150">
        <f t="shared" si="10"/>
        <v>4.1191381495564006</v>
      </c>
    </row>
    <row r="78" spans="1:20">
      <c r="A78" s="147" t="s">
        <v>16</v>
      </c>
      <c r="B78" s="5">
        <v>448</v>
      </c>
      <c r="C78" s="6">
        <v>97</v>
      </c>
      <c r="D78" s="7">
        <f t="shared" si="3"/>
        <v>21.651785714285715</v>
      </c>
      <c r="E78" s="6">
        <v>351</v>
      </c>
      <c r="F78" s="8">
        <f t="shared" si="11"/>
        <v>78.348214285714292</v>
      </c>
      <c r="G78" s="9">
        <v>28</v>
      </c>
      <c r="H78" s="10">
        <f t="shared" si="4"/>
        <v>6.25</v>
      </c>
      <c r="I78" s="9">
        <v>55</v>
      </c>
      <c r="J78" s="10">
        <f t="shared" si="5"/>
        <v>12.276785714285714</v>
      </c>
      <c r="K78" s="9">
        <v>14</v>
      </c>
      <c r="L78" s="10">
        <f t="shared" si="6"/>
        <v>3.125</v>
      </c>
      <c r="M78" s="9">
        <v>86</v>
      </c>
      <c r="N78" s="10">
        <f t="shared" si="7"/>
        <v>19.196428571428573</v>
      </c>
      <c r="O78" s="9">
        <v>19</v>
      </c>
      <c r="P78" s="10">
        <f t="shared" si="8"/>
        <v>4.2410714285714288</v>
      </c>
      <c r="Q78" s="11">
        <v>120</v>
      </c>
      <c r="R78" s="23">
        <f t="shared" si="9"/>
        <v>26.785714285714285</v>
      </c>
      <c r="S78" s="11">
        <v>29</v>
      </c>
      <c r="T78" s="151">
        <f t="shared" si="10"/>
        <v>6.4732142857142865</v>
      </c>
    </row>
    <row r="79" spans="1:20">
      <c r="A79" s="149" t="s">
        <v>17</v>
      </c>
      <c r="B79" s="13">
        <v>1143</v>
      </c>
      <c r="C79" s="14">
        <v>10</v>
      </c>
      <c r="D79" s="15">
        <f t="shared" si="3"/>
        <v>0.87489063867016625</v>
      </c>
      <c r="E79" s="16">
        <v>1133</v>
      </c>
      <c r="F79" s="24">
        <f t="shared" si="11"/>
        <v>99.125109361329834</v>
      </c>
      <c r="G79" s="18">
        <v>26</v>
      </c>
      <c r="H79" s="19">
        <f t="shared" si="4"/>
        <v>2.2747156605424323</v>
      </c>
      <c r="I79" s="18">
        <v>258</v>
      </c>
      <c r="J79" s="19">
        <f t="shared" si="5"/>
        <v>22.57217847769029</v>
      </c>
      <c r="K79" s="18">
        <v>44</v>
      </c>
      <c r="L79" s="19">
        <f t="shared" si="6"/>
        <v>3.849518810148731</v>
      </c>
      <c r="M79" s="18">
        <v>158</v>
      </c>
      <c r="N79" s="19">
        <f t="shared" si="7"/>
        <v>13.823272090988626</v>
      </c>
      <c r="O79" s="18">
        <v>28</v>
      </c>
      <c r="P79" s="19">
        <f t="shared" si="8"/>
        <v>2.4496937882764653</v>
      </c>
      <c r="Q79" s="21">
        <v>380</v>
      </c>
      <c r="R79" s="25">
        <f t="shared" si="9"/>
        <v>33.245844269466318</v>
      </c>
      <c r="S79" s="26">
        <v>239</v>
      </c>
      <c r="T79" s="150">
        <f t="shared" si="10"/>
        <v>20.909886264216972</v>
      </c>
    </row>
    <row r="80" spans="1:20">
      <c r="A80" s="147" t="s">
        <v>18</v>
      </c>
      <c r="B80" s="5">
        <v>4210</v>
      </c>
      <c r="C80" s="6">
        <v>1726</v>
      </c>
      <c r="D80" s="7">
        <f t="shared" si="3"/>
        <v>40.997624703087887</v>
      </c>
      <c r="E80" s="6">
        <v>2484</v>
      </c>
      <c r="F80" s="8">
        <f t="shared" si="11"/>
        <v>59.002375296912113</v>
      </c>
      <c r="G80" s="9">
        <v>109</v>
      </c>
      <c r="H80" s="10">
        <f t="shared" si="4"/>
        <v>2.5890736342042757</v>
      </c>
      <c r="I80" s="9">
        <v>246</v>
      </c>
      <c r="J80" s="10">
        <f t="shared" si="5"/>
        <v>5.843230403800475</v>
      </c>
      <c r="K80" s="9">
        <v>38</v>
      </c>
      <c r="L80" s="10">
        <f t="shared" si="6"/>
        <v>0.90261282660332542</v>
      </c>
      <c r="M80" s="9">
        <v>714</v>
      </c>
      <c r="N80" s="10">
        <f t="shared" si="7"/>
        <v>16.959619952494062</v>
      </c>
      <c r="O80" s="9">
        <v>462</v>
      </c>
      <c r="P80" s="10">
        <f t="shared" si="8"/>
        <v>10.973871733966746</v>
      </c>
      <c r="Q80" s="11">
        <v>823</v>
      </c>
      <c r="R80" s="27">
        <f t="shared" si="9"/>
        <v>19.548693586698338</v>
      </c>
      <c r="S80" s="28">
        <v>92</v>
      </c>
      <c r="T80" s="151">
        <f t="shared" si="10"/>
        <v>2.1852731591448933</v>
      </c>
    </row>
    <row r="81" spans="1:25">
      <c r="A81" s="149" t="s">
        <v>19</v>
      </c>
      <c r="B81" s="13">
        <v>956</v>
      </c>
      <c r="C81" s="14">
        <v>126</v>
      </c>
      <c r="D81" s="15">
        <f t="shared" si="3"/>
        <v>13.179916317991633</v>
      </c>
      <c r="E81" s="16">
        <v>830</v>
      </c>
      <c r="F81" s="24">
        <f t="shared" si="11"/>
        <v>86.820083682008359</v>
      </c>
      <c r="G81" s="18">
        <v>89</v>
      </c>
      <c r="H81" s="19">
        <f t="shared" si="4"/>
        <v>9.3096234309623416</v>
      </c>
      <c r="I81" s="18">
        <v>254</v>
      </c>
      <c r="J81" s="19">
        <f t="shared" si="5"/>
        <v>26.569037656903767</v>
      </c>
      <c r="K81" s="18">
        <v>84</v>
      </c>
      <c r="L81" s="19">
        <f t="shared" si="6"/>
        <v>8.7866108786610866</v>
      </c>
      <c r="M81" s="18">
        <v>120</v>
      </c>
      <c r="N81" s="19">
        <f t="shared" si="7"/>
        <v>12.552301255230125</v>
      </c>
      <c r="O81" s="18">
        <v>16</v>
      </c>
      <c r="P81" s="19">
        <f t="shared" si="8"/>
        <v>1.6736401673640167</v>
      </c>
      <c r="Q81" s="21">
        <v>205</v>
      </c>
      <c r="R81" s="25">
        <f t="shared" si="9"/>
        <v>21.443514644351463</v>
      </c>
      <c r="S81" s="26">
        <v>62</v>
      </c>
      <c r="T81" s="150">
        <f t="shared" si="10"/>
        <v>6.485355648535565</v>
      </c>
    </row>
    <row r="82" spans="1:25">
      <c r="A82" s="147" t="s">
        <v>20</v>
      </c>
      <c r="B82" s="5">
        <v>5139</v>
      </c>
      <c r="C82" s="6">
        <v>1654</v>
      </c>
      <c r="D82" s="7">
        <f t="shared" si="3"/>
        <v>32.185250048647596</v>
      </c>
      <c r="E82" s="6">
        <v>3485</v>
      </c>
      <c r="F82" s="8">
        <f t="shared" si="11"/>
        <v>67.814749951352411</v>
      </c>
      <c r="G82" s="9">
        <v>214</v>
      </c>
      <c r="H82" s="10">
        <f t="shared" si="4"/>
        <v>4.1642342868262308</v>
      </c>
      <c r="I82" s="9">
        <v>379</v>
      </c>
      <c r="J82" s="10">
        <f t="shared" si="5"/>
        <v>7.3749756762015952</v>
      </c>
      <c r="K82" s="9">
        <v>413</v>
      </c>
      <c r="L82" s="10">
        <f t="shared" si="6"/>
        <v>8.0365829928001542</v>
      </c>
      <c r="M82" s="9">
        <v>1070</v>
      </c>
      <c r="N82" s="10">
        <f t="shared" si="7"/>
        <v>20.821171434131152</v>
      </c>
      <c r="O82" s="9">
        <v>551</v>
      </c>
      <c r="P82" s="10">
        <f t="shared" si="8"/>
        <v>10.721930336641369</v>
      </c>
      <c r="Q82" s="11">
        <v>759</v>
      </c>
      <c r="R82" s="27">
        <f t="shared" si="9"/>
        <v>14.769410391126678</v>
      </c>
      <c r="S82" s="28">
        <v>99</v>
      </c>
      <c r="T82" s="151">
        <f t="shared" si="10"/>
        <v>1.9264448336252189</v>
      </c>
    </row>
    <row r="83" spans="1:25">
      <c r="A83" s="149" t="s">
        <v>21</v>
      </c>
      <c r="B83" s="13">
        <v>10538</v>
      </c>
      <c r="C83" s="14">
        <v>2488</v>
      </c>
      <c r="D83" s="15">
        <f t="shared" si="3"/>
        <v>23.609793129626112</v>
      </c>
      <c r="E83" s="16">
        <v>8050</v>
      </c>
      <c r="F83" s="24">
        <f t="shared" si="11"/>
        <v>76.390206870373888</v>
      </c>
      <c r="G83" s="18">
        <v>862</v>
      </c>
      <c r="H83" s="19">
        <f t="shared" si="4"/>
        <v>8.1799202884797868</v>
      </c>
      <c r="I83" s="18">
        <v>1341</v>
      </c>
      <c r="J83" s="19">
        <f t="shared" si="5"/>
        <v>12.725374833934334</v>
      </c>
      <c r="K83" s="18">
        <v>460</v>
      </c>
      <c r="L83" s="19">
        <f t="shared" si="6"/>
        <v>4.3651546783070785</v>
      </c>
      <c r="M83" s="18">
        <v>1664</v>
      </c>
      <c r="N83" s="19">
        <f t="shared" si="7"/>
        <v>15.79047257544126</v>
      </c>
      <c r="O83" s="18">
        <v>2544</v>
      </c>
      <c r="P83" s="19">
        <f t="shared" si="8"/>
        <v>24.141203264376543</v>
      </c>
      <c r="Q83" s="21">
        <v>960</v>
      </c>
      <c r="R83" s="25">
        <f t="shared" si="9"/>
        <v>9.1098880242930349</v>
      </c>
      <c r="S83" s="26">
        <v>219</v>
      </c>
      <c r="T83" s="150">
        <f t="shared" si="10"/>
        <v>2.0781932055418486</v>
      </c>
    </row>
    <row r="84" spans="1:25">
      <c r="A84" s="147" t="s">
        <v>22</v>
      </c>
      <c r="B84" s="5">
        <v>2492</v>
      </c>
      <c r="C84" s="6">
        <v>1227</v>
      </c>
      <c r="D84" s="7">
        <f t="shared" si="3"/>
        <v>49.237560192616371</v>
      </c>
      <c r="E84" s="6">
        <v>1265</v>
      </c>
      <c r="F84" s="8">
        <f t="shared" si="11"/>
        <v>50.762439807383629</v>
      </c>
      <c r="G84" s="9">
        <v>7</v>
      </c>
      <c r="H84" s="10">
        <f t="shared" si="4"/>
        <v>0.2808988764044944</v>
      </c>
      <c r="I84" s="9">
        <v>70</v>
      </c>
      <c r="J84" s="10">
        <f t="shared" si="5"/>
        <v>2.8089887640449436</v>
      </c>
      <c r="K84" s="9">
        <v>11</v>
      </c>
      <c r="L84" s="10">
        <f t="shared" si="6"/>
        <v>0.44141252006420545</v>
      </c>
      <c r="M84" s="9">
        <v>402</v>
      </c>
      <c r="N84" s="10">
        <f t="shared" si="7"/>
        <v>16.131621187800963</v>
      </c>
      <c r="O84" s="9">
        <v>644</v>
      </c>
      <c r="P84" s="10">
        <f t="shared" si="8"/>
        <v>25.842696629213485</v>
      </c>
      <c r="Q84" s="11">
        <v>97</v>
      </c>
      <c r="R84" s="27">
        <f t="shared" si="9"/>
        <v>3.8924558587479936</v>
      </c>
      <c r="S84" s="28">
        <v>34</v>
      </c>
      <c r="T84" s="151">
        <f t="shared" si="10"/>
        <v>1.3643659711075442</v>
      </c>
    </row>
    <row r="85" spans="1:25">
      <c r="A85" s="149" t="s">
        <v>23</v>
      </c>
      <c r="B85" s="13">
        <v>471</v>
      </c>
      <c r="C85" s="14">
        <v>135</v>
      </c>
      <c r="D85" s="15">
        <f t="shared" si="3"/>
        <v>28.662420382165603</v>
      </c>
      <c r="E85" s="16">
        <v>336</v>
      </c>
      <c r="F85" s="24">
        <f t="shared" si="11"/>
        <v>71.337579617834393</v>
      </c>
      <c r="G85" s="18">
        <v>23</v>
      </c>
      <c r="H85" s="19">
        <f t="shared" si="4"/>
        <v>4.8832271762208075</v>
      </c>
      <c r="I85" s="18">
        <v>33</v>
      </c>
      <c r="J85" s="19">
        <f t="shared" si="5"/>
        <v>7.0063694267515926</v>
      </c>
      <c r="K85" s="18">
        <v>0</v>
      </c>
      <c r="L85" s="19">
        <f t="shared" si="6"/>
        <v>0</v>
      </c>
      <c r="M85" s="18">
        <v>57</v>
      </c>
      <c r="N85" s="19">
        <f t="shared" si="7"/>
        <v>12.101910828025478</v>
      </c>
      <c r="O85" s="18">
        <v>198</v>
      </c>
      <c r="P85" s="19">
        <f t="shared" si="8"/>
        <v>42.038216560509554</v>
      </c>
      <c r="Q85" s="21">
        <v>22</v>
      </c>
      <c r="R85" s="25">
        <f t="shared" si="9"/>
        <v>4.6709129511677281</v>
      </c>
      <c r="S85" s="26">
        <v>3</v>
      </c>
      <c r="T85" s="150">
        <f t="shared" si="10"/>
        <v>0.63694267515923575</v>
      </c>
    </row>
    <row r="86" spans="1:25">
      <c r="A86" s="147" t="s">
        <v>24</v>
      </c>
      <c r="B86" s="5">
        <v>2358</v>
      </c>
      <c r="C86" s="6">
        <v>896</v>
      </c>
      <c r="D86" s="7">
        <f t="shared" si="3"/>
        <v>37.998303647158608</v>
      </c>
      <c r="E86" s="6">
        <v>1462</v>
      </c>
      <c r="F86" s="8">
        <f t="shared" si="11"/>
        <v>62.001696352841392</v>
      </c>
      <c r="G86" s="9">
        <v>181</v>
      </c>
      <c r="H86" s="10">
        <f t="shared" si="4"/>
        <v>7.6759966072943175</v>
      </c>
      <c r="I86" s="9">
        <v>437</v>
      </c>
      <c r="J86" s="10">
        <f t="shared" si="5"/>
        <v>18.532654792196777</v>
      </c>
      <c r="K86" s="9">
        <v>115</v>
      </c>
      <c r="L86" s="10">
        <f t="shared" si="6"/>
        <v>4.8770144189991518</v>
      </c>
      <c r="M86" s="9">
        <v>294</v>
      </c>
      <c r="N86" s="10">
        <f t="shared" si="7"/>
        <v>12.46819338422392</v>
      </c>
      <c r="O86" s="9">
        <v>40</v>
      </c>
      <c r="P86" s="10">
        <f t="shared" si="8"/>
        <v>1.6963528413910092</v>
      </c>
      <c r="Q86" s="11">
        <v>328</v>
      </c>
      <c r="R86" s="27">
        <f t="shared" si="9"/>
        <v>13.910093299406276</v>
      </c>
      <c r="S86" s="28">
        <v>67</v>
      </c>
      <c r="T86" s="151">
        <f t="shared" si="10"/>
        <v>2.8413910093299406</v>
      </c>
    </row>
    <row r="87" spans="1:25">
      <c r="A87" s="149" t="s">
        <v>25</v>
      </c>
      <c r="B87" s="13">
        <v>1411</v>
      </c>
      <c r="C87" s="14">
        <v>793</v>
      </c>
      <c r="D87" s="15">
        <f t="shared" si="3"/>
        <v>56.201275690999289</v>
      </c>
      <c r="E87" s="16">
        <v>618</v>
      </c>
      <c r="F87" s="24">
        <f t="shared" si="11"/>
        <v>43.798724309000711</v>
      </c>
      <c r="G87" s="18">
        <v>55</v>
      </c>
      <c r="H87" s="19">
        <f t="shared" si="4"/>
        <v>3.8979447200566972</v>
      </c>
      <c r="I87" s="18">
        <v>183</v>
      </c>
      <c r="J87" s="19">
        <f t="shared" si="5"/>
        <v>12.969525159461377</v>
      </c>
      <c r="K87" s="18">
        <v>26</v>
      </c>
      <c r="L87" s="19">
        <f t="shared" si="6"/>
        <v>1.8426647767540751</v>
      </c>
      <c r="M87" s="18">
        <v>144</v>
      </c>
      <c r="N87" s="19">
        <f t="shared" si="7"/>
        <v>10.205527994330261</v>
      </c>
      <c r="O87" s="18">
        <v>32</v>
      </c>
      <c r="P87" s="19">
        <f t="shared" si="8"/>
        <v>2.2678951098511693</v>
      </c>
      <c r="Q87" s="21">
        <v>174</v>
      </c>
      <c r="R87" s="25">
        <f t="shared" si="9"/>
        <v>12.331679659815734</v>
      </c>
      <c r="S87" s="26">
        <v>4</v>
      </c>
      <c r="T87" s="150">
        <f t="shared" si="10"/>
        <v>0.28348688873139616</v>
      </c>
    </row>
    <row r="88" spans="1:25">
      <c r="A88" s="147" t="s">
        <v>26</v>
      </c>
      <c r="B88" s="5">
        <v>1789</v>
      </c>
      <c r="C88" s="6">
        <v>397</v>
      </c>
      <c r="D88" s="7">
        <f t="shared" si="3"/>
        <v>22.191168250419231</v>
      </c>
      <c r="E88" s="6">
        <v>1392</v>
      </c>
      <c r="F88" s="8">
        <f t="shared" si="11"/>
        <v>77.808831749580776</v>
      </c>
      <c r="G88" s="9">
        <v>93</v>
      </c>
      <c r="H88" s="10">
        <f t="shared" si="4"/>
        <v>5.1984348798211286</v>
      </c>
      <c r="I88" s="9">
        <v>208</v>
      </c>
      <c r="J88" s="10">
        <f t="shared" si="5"/>
        <v>11.626607043040806</v>
      </c>
      <c r="K88" s="9">
        <v>95</v>
      </c>
      <c r="L88" s="10">
        <f t="shared" si="6"/>
        <v>5.3102291783119062</v>
      </c>
      <c r="M88" s="9">
        <v>573</v>
      </c>
      <c r="N88" s="10">
        <f t="shared" si="7"/>
        <v>32.029066517607603</v>
      </c>
      <c r="O88" s="9">
        <v>24</v>
      </c>
      <c r="P88" s="10">
        <f t="shared" si="8"/>
        <v>1.3415315818893236</v>
      </c>
      <c r="Q88" s="11">
        <v>356</v>
      </c>
      <c r="R88" s="27">
        <f t="shared" si="9"/>
        <v>19.899385131358301</v>
      </c>
      <c r="S88" s="28">
        <v>43</v>
      </c>
      <c r="T88" s="151">
        <f t="shared" si="10"/>
        <v>2.4035774175517046</v>
      </c>
    </row>
    <row r="89" spans="1:25" ht="15.75" thickBot="1">
      <c r="A89" s="149" t="s">
        <v>27</v>
      </c>
      <c r="B89" s="29">
        <v>1335</v>
      </c>
      <c r="C89" s="30">
        <v>513</v>
      </c>
      <c r="D89" s="31">
        <f t="shared" si="3"/>
        <v>38.426966292134829</v>
      </c>
      <c r="E89" s="32">
        <v>822</v>
      </c>
      <c r="F89" s="33">
        <f t="shared" si="11"/>
        <v>61.573033707865164</v>
      </c>
      <c r="G89" s="34">
        <v>152</v>
      </c>
      <c r="H89" s="35">
        <f t="shared" si="4"/>
        <v>11.385767790262172</v>
      </c>
      <c r="I89" s="34">
        <v>232</v>
      </c>
      <c r="J89" s="35">
        <f t="shared" si="5"/>
        <v>17.378277153558052</v>
      </c>
      <c r="K89" s="34">
        <v>93</v>
      </c>
      <c r="L89" s="35">
        <f t="shared" si="6"/>
        <v>6.9662921348314599</v>
      </c>
      <c r="M89" s="34">
        <v>189</v>
      </c>
      <c r="N89" s="35">
        <f t="shared" si="7"/>
        <v>14.157303370786517</v>
      </c>
      <c r="O89" s="34">
        <v>72</v>
      </c>
      <c r="P89" s="35">
        <f t="shared" si="8"/>
        <v>5.393258426966292</v>
      </c>
      <c r="Q89" s="36">
        <v>70</v>
      </c>
      <c r="R89" s="37">
        <f t="shared" si="9"/>
        <v>5.2434456928838955</v>
      </c>
      <c r="S89" s="38">
        <v>14</v>
      </c>
      <c r="T89" s="152">
        <f t="shared" si="10"/>
        <v>1.0486891385767791</v>
      </c>
    </row>
    <row r="90" spans="1:25">
      <c r="A90" s="153" t="s">
        <v>28</v>
      </c>
      <c r="B90" s="39">
        <v>44271</v>
      </c>
      <c r="C90" s="39">
        <v>14043</v>
      </c>
      <c r="D90" s="40">
        <v>31.72053940502812</v>
      </c>
      <c r="E90" s="41">
        <v>30228</v>
      </c>
      <c r="F90" s="42">
        <v>68.27946059497188</v>
      </c>
      <c r="G90" s="43">
        <v>1827</v>
      </c>
      <c r="H90" s="42">
        <v>4.1268550518398044</v>
      </c>
      <c r="I90" s="43">
        <v>3206</v>
      </c>
      <c r="J90" s="42">
        <v>7.2417609721939877</v>
      </c>
      <c r="K90" s="43">
        <v>1319</v>
      </c>
      <c r="L90" s="42">
        <v>2.9793770188159292</v>
      </c>
      <c r="M90" s="43">
        <v>7711</v>
      </c>
      <c r="N90" s="42">
        <v>17.417722662691151</v>
      </c>
      <c r="O90" s="43">
        <v>8932</v>
      </c>
      <c r="P90" s="42">
        <v>20.175735808994602</v>
      </c>
      <c r="Q90" s="44">
        <v>5832</v>
      </c>
      <c r="R90" s="45">
        <v>13.173409229518196</v>
      </c>
      <c r="S90" s="46">
        <v>1401</v>
      </c>
      <c r="T90" s="154">
        <v>3.1645998509182078</v>
      </c>
    </row>
    <row r="91" spans="1:25">
      <c r="A91" s="155" t="s">
        <v>29</v>
      </c>
      <c r="B91" s="47">
        <v>10356</v>
      </c>
      <c r="C91" s="47">
        <v>3405</v>
      </c>
      <c r="D91" s="48">
        <v>32.879490150637317</v>
      </c>
      <c r="E91" s="49">
        <v>6951</v>
      </c>
      <c r="F91" s="50">
        <v>67.120509849362691</v>
      </c>
      <c r="G91" s="51">
        <v>606</v>
      </c>
      <c r="H91" s="50">
        <v>5.8516801853997684</v>
      </c>
      <c r="I91" s="51">
        <v>1785</v>
      </c>
      <c r="J91" s="50">
        <v>17.236384704519121</v>
      </c>
      <c r="K91" s="51">
        <v>375</v>
      </c>
      <c r="L91" s="50">
        <v>3.6210892236384704</v>
      </c>
      <c r="M91" s="51">
        <v>1154</v>
      </c>
      <c r="N91" s="50">
        <v>11.143298570876786</v>
      </c>
      <c r="O91" s="51">
        <v>242</v>
      </c>
      <c r="P91" s="50">
        <v>2.3368095789880265</v>
      </c>
      <c r="Q91" s="52">
        <v>2574</v>
      </c>
      <c r="R91" s="53">
        <v>24.855156431054461</v>
      </c>
      <c r="S91" s="54">
        <v>215</v>
      </c>
      <c r="T91" s="156">
        <v>2.0760911548860563</v>
      </c>
    </row>
    <row r="92" spans="1:25">
      <c r="A92" s="157" t="s">
        <v>30</v>
      </c>
      <c r="B92" s="158">
        <v>54627</v>
      </c>
      <c r="C92" s="158">
        <v>17448</v>
      </c>
      <c r="D92" s="159">
        <v>31.940249327255753</v>
      </c>
      <c r="E92" s="160">
        <v>37179</v>
      </c>
      <c r="F92" s="161">
        <v>68.059750672744244</v>
      </c>
      <c r="G92" s="162">
        <v>2433</v>
      </c>
      <c r="H92" s="161">
        <v>4.4538415069471142</v>
      </c>
      <c r="I92" s="162">
        <v>4991</v>
      </c>
      <c r="J92" s="161">
        <v>9.1365075878228712</v>
      </c>
      <c r="K92" s="162">
        <v>1694</v>
      </c>
      <c r="L92" s="161">
        <v>3.1010306258809748</v>
      </c>
      <c r="M92" s="162">
        <v>8865</v>
      </c>
      <c r="N92" s="161">
        <v>16.228238783019385</v>
      </c>
      <c r="O92" s="162">
        <v>9174</v>
      </c>
      <c r="P92" s="161">
        <v>16.793893129770993</v>
      </c>
      <c r="Q92" s="163">
        <v>8406</v>
      </c>
      <c r="R92" s="164">
        <v>15.387994947553407</v>
      </c>
      <c r="S92" s="165">
        <v>1616</v>
      </c>
      <c r="T92" s="166">
        <v>2.958244091749501</v>
      </c>
    </row>
    <row r="93" spans="1:25" ht="14.25" customHeight="1">
      <c r="A93" s="394" t="s">
        <v>81</v>
      </c>
      <c r="B93" s="394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  <c r="R93" s="394"/>
      <c r="S93" s="394"/>
      <c r="T93" s="394"/>
    </row>
    <row r="94" spans="1:25" ht="13.5" customHeight="1">
      <c r="A94" s="389" t="s">
        <v>88</v>
      </c>
      <c r="B94" s="389"/>
      <c r="C94" s="389"/>
      <c r="D94" s="389"/>
      <c r="E94" s="389"/>
      <c r="F94" s="389"/>
      <c r="G94" s="389"/>
      <c r="H94" s="389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89"/>
      <c r="T94" s="389"/>
    </row>
    <row r="95" spans="1:25">
      <c r="U95" s="261"/>
      <c r="V95" s="261"/>
      <c r="W95" s="261"/>
      <c r="X95" s="261"/>
      <c r="Y95" s="261"/>
    </row>
    <row r="96" spans="1:25" ht="23.25">
      <c r="A96" s="395">
        <v>2020</v>
      </c>
      <c r="B96" s="395"/>
      <c r="C96" s="395"/>
      <c r="D96" s="395"/>
      <c r="E96" s="395"/>
      <c r="F96" s="395"/>
      <c r="G96" s="395"/>
      <c r="H96" s="395"/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5"/>
      <c r="U96" s="261"/>
      <c r="V96" s="261"/>
      <c r="W96" s="261"/>
      <c r="X96" s="261"/>
      <c r="Y96" s="261"/>
    </row>
    <row r="97" spans="1:25">
      <c r="Q97" s="3"/>
      <c r="R97" s="3"/>
      <c r="S97" s="3"/>
      <c r="T97" s="3"/>
      <c r="U97" s="261"/>
      <c r="V97" s="261"/>
      <c r="W97" s="261"/>
      <c r="X97" s="261"/>
      <c r="Y97" s="261"/>
    </row>
    <row r="98" spans="1:25" ht="15" customHeight="1">
      <c r="A98" s="396" t="s">
        <v>102</v>
      </c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396"/>
      <c r="R98" s="396"/>
      <c r="S98" s="396"/>
      <c r="T98" s="396"/>
      <c r="U98" s="261"/>
      <c r="V98" s="261"/>
      <c r="W98" s="261"/>
      <c r="X98" s="261"/>
      <c r="Y98" s="261"/>
    </row>
    <row r="99" spans="1:25" ht="15.75" thickBot="1">
      <c r="A99" s="390" t="s">
        <v>0</v>
      </c>
      <c r="B99" s="392" t="s">
        <v>1</v>
      </c>
      <c r="C99" s="381" t="s">
        <v>2</v>
      </c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93"/>
    </row>
    <row r="100" spans="1:25" ht="15.75" thickBot="1">
      <c r="A100" s="390"/>
      <c r="B100" s="377"/>
      <c r="C100" s="376" t="s">
        <v>3</v>
      </c>
      <c r="D100" s="376"/>
      <c r="E100" s="379" t="s">
        <v>4</v>
      </c>
      <c r="F100" s="379"/>
      <c r="G100" s="379"/>
      <c r="H100" s="379"/>
      <c r="I100" s="379"/>
      <c r="J100" s="379"/>
      <c r="K100" s="379"/>
      <c r="L100" s="379"/>
      <c r="M100" s="379"/>
      <c r="N100" s="379"/>
      <c r="O100" s="379"/>
      <c r="P100" s="379"/>
      <c r="Q100" s="379"/>
      <c r="R100" s="379"/>
      <c r="S100" s="379"/>
      <c r="T100" s="380"/>
    </row>
    <row r="101" spans="1:25" ht="15.75" thickBot="1">
      <c r="A101" s="390"/>
      <c r="B101" s="377"/>
      <c r="C101" s="377"/>
      <c r="D101" s="377"/>
      <c r="E101" s="376" t="s">
        <v>1</v>
      </c>
      <c r="F101" s="376"/>
      <c r="G101" s="379" t="s">
        <v>2</v>
      </c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80"/>
    </row>
    <row r="102" spans="1:25" ht="15" customHeight="1" thickBot="1">
      <c r="A102" s="390"/>
      <c r="B102" s="377"/>
      <c r="C102" s="377"/>
      <c r="D102" s="377"/>
      <c r="E102" s="377"/>
      <c r="F102" s="377"/>
      <c r="G102" s="381" t="s">
        <v>5</v>
      </c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2" t="s">
        <v>6</v>
      </c>
      <c r="T102" s="383"/>
    </row>
    <row r="103" spans="1:25" ht="47.65" customHeight="1">
      <c r="A103" s="390"/>
      <c r="B103" s="378"/>
      <c r="C103" s="378"/>
      <c r="D103" s="378"/>
      <c r="E103" s="378"/>
      <c r="F103" s="378"/>
      <c r="G103" s="386" t="s">
        <v>48</v>
      </c>
      <c r="H103" s="386"/>
      <c r="I103" s="386" t="s">
        <v>49</v>
      </c>
      <c r="J103" s="386"/>
      <c r="K103" s="386" t="s">
        <v>50</v>
      </c>
      <c r="L103" s="386"/>
      <c r="M103" s="386" t="s">
        <v>7</v>
      </c>
      <c r="N103" s="386"/>
      <c r="O103" s="386" t="s">
        <v>8</v>
      </c>
      <c r="P103" s="386"/>
      <c r="Q103" s="387" t="s">
        <v>9</v>
      </c>
      <c r="R103" s="388"/>
      <c r="S103" s="384"/>
      <c r="T103" s="385"/>
    </row>
    <row r="104" spans="1:25" ht="30.75" thickBot="1">
      <c r="A104" s="391"/>
      <c r="B104" s="224" t="s">
        <v>10</v>
      </c>
      <c r="C104" s="225" t="s">
        <v>10</v>
      </c>
      <c r="D104" s="226" t="s">
        <v>51</v>
      </c>
      <c r="E104" s="225" t="s">
        <v>10</v>
      </c>
      <c r="F104" s="226" t="s">
        <v>51</v>
      </c>
      <c r="G104" s="227" t="s">
        <v>10</v>
      </c>
      <c r="H104" s="228" t="s">
        <v>52</v>
      </c>
      <c r="I104" s="229" t="s">
        <v>10</v>
      </c>
      <c r="J104" s="230" t="s">
        <v>52</v>
      </c>
      <c r="K104" s="231" t="s">
        <v>10</v>
      </c>
      <c r="L104" s="228" t="s">
        <v>52</v>
      </c>
      <c r="M104" s="231" t="s">
        <v>10</v>
      </c>
      <c r="N104" s="228" t="s">
        <v>52</v>
      </c>
      <c r="O104" s="231" t="s">
        <v>10</v>
      </c>
      <c r="P104" s="228" t="s">
        <v>52</v>
      </c>
      <c r="Q104" s="232" t="s">
        <v>10</v>
      </c>
      <c r="R104" s="228" t="s">
        <v>52</v>
      </c>
      <c r="S104" s="233" t="s">
        <v>10</v>
      </c>
      <c r="T104" s="230" t="s">
        <v>52</v>
      </c>
    </row>
    <row r="105" spans="1:25">
      <c r="A105" s="147" t="s">
        <v>12</v>
      </c>
      <c r="B105" s="55">
        <v>8878</v>
      </c>
      <c r="C105" s="56">
        <v>3755</v>
      </c>
      <c r="D105" s="57">
        <f>C105/B105*100</f>
        <v>42.295562063527818</v>
      </c>
      <c r="E105" s="58">
        <v>5123</v>
      </c>
      <c r="F105" s="59">
        <f>E105/B105*100</f>
        <v>57.704437936472175</v>
      </c>
      <c r="G105" s="56">
        <v>95</v>
      </c>
      <c r="H105" s="60">
        <f>G105/B105*100</f>
        <v>1.0700608245100247</v>
      </c>
      <c r="I105" s="56">
        <v>281</v>
      </c>
      <c r="J105" s="60">
        <f>I105/B105*100</f>
        <v>3.1651272809191258</v>
      </c>
      <c r="K105" s="56">
        <v>14</v>
      </c>
      <c r="L105" s="60">
        <f>K105/B105*100</f>
        <v>0.15769317413831943</v>
      </c>
      <c r="M105" s="56">
        <v>1572</v>
      </c>
      <c r="N105" s="60">
        <f>M105/B105*100</f>
        <v>17.706690696102726</v>
      </c>
      <c r="O105" s="56">
        <v>1844</v>
      </c>
      <c r="P105" s="60">
        <f>O105/B105*100</f>
        <v>20.770443793647217</v>
      </c>
      <c r="Q105" s="61">
        <v>1125</v>
      </c>
      <c r="R105" s="62">
        <f>Q105/B105*100</f>
        <v>12.671772921829241</v>
      </c>
      <c r="S105" s="61">
        <v>192</v>
      </c>
      <c r="T105" s="167">
        <f>S105/B105*100</f>
        <v>2.1626492453255235</v>
      </c>
    </row>
    <row r="106" spans="1:25">
      <c r="A106" s="149" t="s">
        <v>13</v>
      </c>
      <c r="B106" s="63">
        <v>8766</v>
      </c>
      <c r="C106" s="64">
        <v>2333</v>
      </c>
      <c r="D106" s="65">
        <f t="shared" ref="D106:D122" si="12">C106/B106*100</f>
        <v>26.614191193246633</v>
      </c>
      <c r="E106" s="66">
        <v>6433</v>
      </c>
      <c r="F106" s="67">
        <f>E106/B106*100</f>
        <v>73.38580880675336</v>
      </c>
      <c r="G106" s="68">
        <v>354</v>
      </c>
      <c r="H106" s="69">
        <f t="shared" ref="H106:H123" si="13">G106/B106*100</f>
        <v>4.038329911019849</v>
      </c>
      <c r="I106" s="68">
        <v>341</v>
      </c>
      <c r="J106" s="69">
        <f t="shared" ref="J106:J123" si="14">I106/B106*100</f>
        <v>3.8900296600501942</v>
      </c>
      <c r="K106" s="68">
        <v>200</v>
      </c>
      <c r="L106" s="69">
        <f t="shared" ref="L106:L123" si="15">K106/B106*100</f>
        <v>2.2815423226100844</v>
      </c>
      <c r="M106" s="68">
        <v>1366</v>
      </c>
      <c r="N106" s="69">
        <f t="shared" ref="N106:N123" si="16">M106/B106*100</f>
        <v>15.582934063426876</v>
      </c>
      <c r="O106" s="68">
        <v>2621</v>
      </c>
      <c r="P106" s="70">
        <f t="shared" ref="P106:P123" si="17">O106/B106*100</f>
        <v>29.899612137805153</v>
      </c>
      <c r="Q106" s="71">
        <v>1109</v>
      </c>
      <c r="R106" s="72">
        <f t="shared" ref="R106:R123" si="18">Q106/B106*100</f>
        <v>12.651152178872918</v>
      </c>
      <c r="S106" s="73">
        <v>442</v>
      </c>
      <c r="T106" s="168">
        <f t="shared" ref="T106:T123" si="19">S106/B106*100</f>
        <v>5.042208532968286</v>
      </c>
    </row>
    <row r="107" spans="1:25">
      <c r="A107" s="147" t="s">
        <v>14</v>
      </c>
      <c r="B107" s="55">
        <v>2663</v>
      </c>
      <c r="C107" s="58">
        <v>293</v>
      </c>
      <c r="D107" s="57">
        <f t="shared" si="12"/>
        <v>11.002628614344724</v>
      </c>
      <c r="E107" s="58">
        <v>2370</v>
      </c>
      <c r="F107" s="59">
        <f t="shared" ref="F107:F123" si="20">E107/B107*100</f>
        <v>88.997371385655271</v>
      </c>
      <c r="G107" s="56">
        <v>50</v>
      </c>
      <c r="H107" s="60">
        <f t="shared" si="13"/>
        <v>1.877581674802854</v>
      </c>
      <c r="I107" s="56">
        <v>524</v>
      </c>
      <c r="J107" s="60">
        <f t="shared" si="14"/>
        <v>19.677055951933909</v>
      </c>
      <c r="K107" s="56">
        <v>4</v>
      </c>
      <c r="L107" s="60">
        <f t="shared" si="15"/>
        <v>0.15020653398422831</v>
      </c>
      <c r="M107" s="56">
        <v>249</v>
      </c>
      <c r="N107" s="60">
        <f t="shared" si="16"/>
        <v>9.3503567405182118</v>
      </c>
      <c r="O107" s="56">
        <v>65</v>
      </c>
      <c r="P107" s="60">
        <f t="shared" si="17"/>
        <v>2.4408561772437101</v>
      </c>
      <c r="Q107" s="61">
        <v>1475</v>
      </c>
      <c r="R107" s="74">
        <f t="shared" si="18"/>
        <v>55.388659406684191</v>
      </c>
      <c r="S107" s="75">
        <v>3</v>
      </c>
      <c r="T107" s="169">
        <f t="shared" si="19"/>
        <v>0.11265490048817123</v>
      </c>
    </row>
    <row r="108" spans="1:25">
      <c r="A108" s="149" t="s">
        <v>15</v>
      </c>
      <c r="B108" s="63">
        <v>1565</v>
      </c>
      <c r="C108" s="64">
        <v>774</v>
      </c>
      <c r="D108" s="65">
        <f t="shared" si="12"/>
        <v>49.456869009584665</v>
      </c>
      <c r="E108" s="66">
        <v>791</v>
      </c>
      <c r="F108" s="76">
        <f t="shared" si="20"/>
        <v>50.543130990415328</v>
      </c>
      <c r="G108" s="68">
        <v>80</v>
      </c>
      <c r="H108" s="69">
        <f t="shared" si="13"/>
        <v>5.1118210862619806</v>
      </c>
      <c r="I108" s="68">
        <v>140</v>
      </c>
      <c r="J108" s="69">
        <f t="shared" si="14"/>
        <v>8.9456869009584654</v>
      </c>
      <c r="K108" s="68">
        <v>53</v>
      </c>
      <c r="L108" s="69">
        <f t="shared" si="15"/>
        <v>3.3865814696485619</v>
      </c>
      <c r="M108" s="68">
        <v>154</v>
      </c>
      <c r="N108" s="69">
        <f t="shared" si="16"/>
        <v>9.8402555910543121</v>
      </c>
      <c r="O108" s="68">
        <v>16</v>
      </c>
      <c r="P108" s="70">
        <f t="shared" si="17"/>
        <v>1.0223642172523961</v>
      </c>
      <c r="Q108" s="71">
        <v>282</v>
      </c>
      <c r="R108" s="72">
        <f t="shared" si="18"/>
        <v>18.019169329073481</v>
      </c>
      <c r="S108" s="73">
        <v>66</v>
      </c>
      <c r="T108" s="168">
        <f t="shared" si="19"/>
        <v>4.2172523961661348</v>
      </c>
    </row>
    <row r="109" spans="1:25">
      <c r="A109" s="147" t="s">
        <v>16</v>
      </c>
      <c r="B109" s="55">
        <v>437</v>
      </c>
      <c r="C109" s="58">
        <v>97</v>
      </c>
      <c r="D109" s="57">
        <f t="shared" si="12"/>
        <v>22.196796338672769</v>
      </c>
      <c r="E109" s="58">
        <v>340</v>
      </c>
      <c r="F109" s="59">
        <f t="shared" si="20"/>
        <v>77.803203661327231</v>
      </c>
      <c r="G109" s="56">
        <v>27</v>
      </c>
      <c r="H109" s="60">
        <f t="shared" si="13"/>
        <v>6.1784897025171626</v>
      </c>
      <c r="I109" s="56">
        <v>54</v>
      </c>
      <c r="J109" s="60">
        <f t="shared" si="14"/>
        <v>12.356979405034325</v>
      </c>
      <c r="K109" s="56">
        <v>12</v>
      </c>
      <c r="L109" s="60">
        <f t="shared" si="15"/>
        <v>2.7459954233409611</v>
      </c>
      <c r="M109" s="56">
        <v>85</v>
      </c>
      <c r="N109" s="60">
        <f t="shared" si="16"/>
        <v>19.450800915331808</v>
      </c>
      <c r="O109" s="56">
        <v>18</v>
      </c>
      <c r="P109" s="60">
        <f t="shared" si="17"/>
        <v>4.1189931350114417</v>
      </c>
      <c r="Q109" s="61">
        <v>129</v>
      </c>
      <c r="R109" s="74">
        <f t="shared" si="18"/>
        <v>29.51945080091533</v>
      </c>
      <c r="S109" s="75">
        <v>15</v>
      </c>
      <c r="T109" s="169">
        <f t="shared" si="19"/>
        <v>3.4324942791762014</v>
      </c>
    </row>
    <row r="110" spans="1:25">
      <c r="A110" s="149" t="s">
        <v>17</v>
      </c>
      <c r="B110" s="63">
        <v>1126</v>
      </c>
      <c r="C110" s="64">
        <v>11</v>
      </c>
      <c r="D110" s="65">
        <f t="shared" si="12"/>
        <v>0.97690941385435182</v>
      </c>
      <c r="E110" s="66">
        <v>1115</v>
      </c>
      <c r="F110" s="76">
        <f t="shared" si="20"/>
        <v>99.023090586145642</v>
      </c>
      <c r="G110" s="68">
        <v>25</v>
      </c>
      <c r="H110" s="69">
        <f t="shared" si="13"/>
        <v>2.2202486678507993</v>
      </c>
      <c r="I110" s="68">
        <v>244</v>
      </c>
      <c r="J110" s="69">
        <f t="shared" si="14"/>
        <v>21.669626998223801</v>
      </c>
      <c r="K110" s="68">
        <v>42</v>
      </c>
      <c r="L110" s="69">
        <f t="shared" si="15"/>
        <v>3.7300177619893424</v>
      </c>
      <c r="M110" s="68">
        <v>158</v>
      </c>
      <c r="N110" s="69">
        <f t="shared" si="16"/>
        <v>14.031971580817052</v>
      </c>
      <c r="O110" s="68">
        <v>28</v>
      </c>
      <c r="P110" s="69">
        <f t="shared" si="17"/>
        <v>2.4866785079928952</v>
      </c>
      <c r="Q110" s="71">
        <v>391</v>
      </c>
      <c r="R110" s="72">
        <f t="shared" si="18"/>
        <v>34.724689165186504</v>
      </c>
      <c r="S110" s="73">
        <v>227</v>
      </c>
      <c r="T110" s="168">
        <f t="shared" si="19"/>
        <v>20.159857904085257</v>
      </c>
    </row>
    <row r="111" spans="1:25">
      <c r="A111" s="147" t="s">
        <v>18</v>
      </c>
      <c r="B111" s="55">
        <v>4157</v>
      </c>
      <c r="C111" s="58">
        <v>1702</v>
      </c>
      <c r="D111" s="57">
        <f t="shared" si="12"/>
        <v>40.942987731537166</v>
      </c>
      <c r="E111" s="58">
        <v>2455</v>
      </c>
      <c r="F111" s="59">
        <f t="shared" si="20"/>
        <v>59.057012268462842</v>
      </c>
      <c r="G111" s="56">
        <v>97</v>
      </c>
      <c r="H111" s="60">
        <f t="shared" si="13"/>
        <v>2.3334135193649264</v>
      </c>
      <c r="I111" s="56">
        <v>234</v>
      </c>
      <c r="J111" s="60">
        <f t="shared" si="14"/>
        <v>5.6290594178494109</v>
      </c>
      <c r="K111" s="56">
        <v>39</v>
      </c>
      <c r="L111" s="60">
        <f t="shared" si="15"/>
        <v>0.93817656964156837</v>
      </c>
      <c r="M111" s="56">
        <v>712</v>
      </c>
      <c r="N111" s="60">
        <f t="shared" si="16"/>
        <v>17.127736348328121</v>
      </c>
      <c r="O111" s="56">
        <v>459</v>
      </c>
      <c r="P111" s="60">
        <f t="shared" si="17"/>
        <v>11.04161655039692</v>
      </c>
      <c r="Q111" s="61">
        <v>810</v>
      </c>
      <c r="R111" s="74">
        <f t="shared" si="18"/>
        <v>19.485205677171034</v>
      </c>
      <c r="S111" s="75">
        <v>104</v>
      </c>
      <c r="T111" s="169">
        <f t="shared" si="19"/>
        <v>2.5018041857108493</v>
      </c>
    </row>
    <row r="112" spans="1:25">
      <c r="A112" s="149" t="s">
        <v>19</v>
      </c>
      <c r="B112" s="63">
        <v>952</v>
      </c>
      <c r="C112" s="64">
        <v>124</v>
      </c>
      <c r="D112" s="65">
        <f t="shared" si="12"/>
        <v>13.025210084033615</v>
      </c>
      <c r="E112" s="66">
        <v>828</v>
      </c>
      <c r="F112" s="76">
        <f t="shared" si="20"/>
        <v>86.974789915966383</v>
      </c>
      <c r="G112" s="68">
        <v>92</v>
      </c>
      <c r="H112" s="69">
        <f t="shared" si="13"/>
        <v>9.6638655462184886</v>
      </c>
      <c r="I112" s="68">
        <v>254</v>
      </c>
      <c r="J112" s="69">
        <f t="shared" si="14"/>
        <v>26.680672268907564</v>
      </c>
      <c r="K112" s="68">
        <v>85</v>
      </c>
      <c r="L112" s="69">
        <f t="shared" si="15"/>
        <v>8.9285714285714288</v>
      </c>
      <c r="M112" s="68">
        <v>116</v>
      </c>
      <c r="N112" s="69">
        <f t="shared" si="16"/>
        <v>12.184873949579831</v>
      </c>
      <c r="O112" s="68">
        <v>16</v>
      </c>
      <c r="P112" s="69">
        <f t="shared" si="17"/>
        <v>1.680672268907563</v>
      </c>
      <c r="Q112" s="71">
        <v>203</v>
      </c>
      <c r="R112" s="72">
        <f t="shared" si="18"/>
        <v>21.323529411764707</v>
      </c>
      <c r="S112" s="73">
        <v>62</v>
      </c>
      <c r="T112" s="168">
        <f t="shared" si="19"/>
        <v>6.5126050420168076</v>
      </c>
    </row>
    <row r="113" spans="1:20">
      <c r="A113" s="147" t="s">
        <v>20</v>
      </c>
      <c r="B113" s="55">
        <v>5045</v>
      </c>
      <c r="C113" s="58">
        <v>1623</v>
      </c>
      <c r="D113" s="57">
        <f t="shared" si="12"/>
        <v>32.170465807730423</v>
      </c>
      <c r="E113" s="58">
        <v>3422</v>
      </c>
      <c r="F113" s="59">
        <f t="shared" si="20"/>
        <v>67.829534192269563</v>
      </c>
      <c r="G113" s="56">
        <v>208</v>
      </c>
      <c r="H113" s="60">
        <f t="shared" si="13"/>
        <v>4.1228939544103076</v>
      </c>
      <c r="I113" s="56">
        <v>361</v>
      </c>
      <c r="J113" s="60">
        <f t="shared" si="14"/>
        <v>7.1555996035678886</v>
      </c>
      <c r="K113" s="56">
        <v>410</v>
      </c>
      <c r="L113" s="60">
        <f t="shared" si="15"/>
        <v>8.1268582755203163</v>
      </c>
      <c r="M113" s="56">
        <v>1051</v>
      </c>
      <c r="N113" s="60">
        <f t="shared" si="16"/>
        <v>20.832507433102084</v>
      </c>
      <c r="O113" s="56">
        <v>550</v>
      </c>
      <c r="P113" s="60">
        <f t="shared" si="17"/>
        <v>10.901883052527255</v>
      </c>
      <c r="Q113" s="61">
        <v>725</v>
      </c>
      <c r="R113" s="74">
        <f t="shared" si="18"/>
        <v>14.370664023785926</v>
      </c>
      <c r="S113" s="75">
        <v>117</v>
      </c>
      <c r="T113" s="169">
        <f t="shared" si="19"/>
        <v>2.3191278493557976</v>
      </c>
    </row>
    <row r="114" spans="1:20">
      <c r="A114" s="149" t="s">
        <v>21</v>
      </c>
      <c r="B114" s="63">
        <v>10347</v>
      </c>
      <c r="C114" s="64">
        <v>2428</v>
      </c>
      <c r="D114" s="65">
        <f t="shared" si="12"/>
        <v>23.465738861505749</v>
      </c>
      <c r="E114" s="66">
        <v>7919</v>
      </c>
      <c r="F114" s="76">
        <f t="shared" si="20"/>
        <v>76.534261138494259</v>
      </c>
      <c r="G114" s="68">
        <v>841</v>
      </c>
      <c r="H114" s="69">
        <f t="shared" si="13"/>
        <v>8.1279597951096925</v>
      </c>
      <c r="I114" s="68">
        <v>1317</v>
      </c>
      <c r="J114" s="69">
        <f t="shared" si="14"/>
        <v>12.728327051319225</v>
      </c>
      <c r="K114" s="68">
        <v>429</v>
      </c>
      <c r="L114" s="69">
        <f t="shared" si="15"/>
        <v>4.1461293128443026</v>
      </c>
      <c r="M114" s="68">
        <v>1632</v>
      </c>
      <c r="N114" s="69">
        <f t="shared" si="16"/>
        <v>15.772687735575531</v>
      </c>
      <c r="O114" s="68">
        <v>2543</v>
      </c>
      <c r="P114" s="69">
        <f t="shared" si="17"/>
        <v>24.577172127186625</v>
      </c>
      <c r="Q114" s="71">
        <v>905</v>
      </c>
      <c r="R114" s="72">
        <f t="shared" si="18"/>
        <v>8.7464965690538321</v>
      </c>
      <c r="S114" s="73">
        <v>252</v>
      </c>
      <c r="T114" s="168">
        <f t="shared" si="19"/>
        <v>2.4354885474050447</v>
      </c>
    </row>
    <row r="115" spans="1:20">
      <c r="A115" s="147" t="s">
        <v>22</v>
      </c>
      <c r="B115" s="55">
        <v>2470</v>
      </c>
      <c r="C115" s="58">
        <v>1197</v>
      </c>
      <c r="D115" s="57">
        <f t="shared" si="12"/>
        <v>48.46153846153846</v>
      </c>
      <c r="E115" s="58">
        <v>1273</v>
      </c>
      <c r="F115" s="59">
        <f t="shared" si="20"/>
        <v>51.538461538461533</v>
      </c>
      <c r="G115" s="56">
        <v>6</v>
      </c>
      <c r="H115" s="60">
        <f t="shared" si="13"/>
        <v>0.24291497975708504</v>
      </c>
      <c r="I115" s="56">
        <v>85</v>
      </c>
      <c r="J115" s="60">
        <f t="shared" si="14"/>
        <v>3.4412955465587043</v>
      </c>
      <c r="K115" s="56">
        <v>8</v>
      </c>
      <c r="L115" s="60">
        <f t="shared" si="15"/>
        <v>0.32388663967611336</v>
      </c>
      <c r="M115" s="56">
        <v>412</v>
      </c>
      <c r="N115" s="60">
        <f t="shared" si="16"/>
        <v>16.680161943319838</v>
      </c>
      <c r="O115" s="56">
        <v>653</v>
      </c>
      <c r="P115" s="60">
        <f t="shared" si="17"/>
        <v>26.437246963562757</v>
      </c>
      <c r="Q115" s="61">
        <v>82</v>
      </c>
      <c r="R115" s="74">
        <f t="shared" si="18"/>
        <v>3.3198380566801617</v>
      </c>
      <c r="S115" s="75">
        <v>27</v>
      </c>
      <c r="T115" s="169">
        <f t="shared" si="19"/>
        <v>1.0931174089068825</v>
      </c>
    </row>
    <row r="116" spans="1:20">
      <c r="A116" s="149" t="s">
        <v>23</v>
      </c>
      <c r="B116" s="63">
        <v>470</v>
      </c>
      <c r="C116" s="64">
        <v>133</v>
      </c>
      <c r="D116" s="65">
        <f t="shared" si="12"/>
        <v>28.297872340425535</v>
      </c>
      <c r="E116" s="66">
        <v>337</v>
      </c>
      <c r="F116" s="76">
        <f t="shared" si="20"/>
        <v>71.702127659574472</v>
      </c>
      <c r="G116" s="68">
        <v>23</v>
      </c>
      <c r="H116" s="69">
        <f t="shared" si="13"/>
        <v>4.8936170212765955</v>
      </c>
      <c r="I116" s="68">
        <v>31</v>
      </c>
      <c r="J116" s="69">
        <f t="shared" si="14"/>
        <v>6.5957446808510634</v>
      </c>
      <c r="K116" s="68">
        <v>0</v>
      </c>
      <c r="L116" s="69">
        <f t="shared" si="15"/>
        <v>0</v>
      </c>
      <c r="M116" s="68">
        <v>56</v>
      </c>
      <c r="N116" s="69">
        <f t="shared" si="16"/>
        <v>11.914893617021278</v>
      </c>
      <c r="O116" s="68">
        <v>201</v>
      </c>
      <c r="P116" s="69">
        <f t="shared" si="17"/>
        <v>42.765957446808514</v>
      </c>
      <c r="Q116" s="71">
        <v>22</v>
      </c>
      <c r="R116" s="72">
        <f t="shared" si="18"/>
        <v>4.6808510638297873</v>
      </c>
      <c r="S116" s="73">
        <v>4</v>
      </c>
      <c r="T116" s="168">
        <f t="shared" si="19"/>
        <v>0.85106382978723405</v>
      </c>
    </row>
    <row r="117" spans="1:20">
      <c r="A117" s="147" t="s">
        <v>24</v>
      </c>
      <c r="B117" s="55">
        <v>2348</v>
      </c>
      <c r="C117" s="58">
        <v>891</v>
      </c>
      <c r="D117" s="57">
        <f t="shared" si="12"/>
        <v>37.947189097103916</v>
      </c>
      <c r="E117" s="58">
        <v>1457</v>
      </c>
      <c r="F117" s="59">
        <f t="shared" si="20"/>
        <v>62.052810902896084</v>
      </c>
      <c r="G117" s="56">
        <v>181</v>
      </c>
      <c r="H117" s="60">
        <f t="shared" si="13"/>
        <v>7.7086882453151624</v>
      </c>
      <c r="I117" s="56">
        <v>415</v>
      </c>
      <c r="J117" s="60">
        <f t="shared" si="14"/>
        <v>17.674616695059626</v>
      </c>
      <c r="K117" s="56">
        <v>117</v>
      </c>
      <c r="L117" s="60">
        <f t="shared" si="15"/>
        <v>4.982964224872231</v>
      </c>
      <c r="M117" s="56">
        <v>278</v>
      </c>
      <c r="N117" s="60">
        <f t="shared" si="16"/>
        <v>11.839863713798977</v>
      </c>
      <c r="O117" s="56">
        <v>39</v>
      </c>
      <c r="P117" s="60">
        <f t="shared" si="17"/>
        <v>1.6609880749574104</v>
      </c>
      <c r="Q117" s="61">
        <v>376</v>
      </c>
      <c r="R117" s="74">
        <f t="shared" si="18"/>
        <v>16.013628620102217</v>
      </c>
      <c r="S117" s="75">
        <v>51</v>
      </c>
      <c r="T117" s="169">
        <f t="shared" si="19"/>
        <v>2.17206132879046</v>
      </c>
    </row>
    <row r="118" spans="1:20">
      <c r="A118" s="149" t="s">
        <v>25</v>
      </c>
      <c r="B118" s="63">
        <v>1414</v>
      </c>
      <c r="C118" s="64">
        <v>790</v>
      </c>
      <c r="D118" s="65">
        <f t="shared" si="12"/>
        <v>55.86987270155587</v>
      </c>
      <c r="E118" s="66">
        <v>624</v>
      </c>
      <c r="F118" s="76">
        <f t="shared" si="20"/>
        <v>44.13012729844413</v>
      </c>
      <c r="G118" s="68">
        <v>58</v>
      </c>
      <c r="H118" s="69">
        <f t="shared" si="13"/>
        <v>4.1018387553041018</v>
      </c>
      <c r="I118" s="68">
        <v>185</v>
      </c>
      <c r="J118" s="69">
        <f t="shared" si="14"/>
        <v>13.083451202263083</v>
      </c>
      <c r="K118" s="68">
        <v>26</v>
      </c>
      <c r="L118" s="69">
        <f t="shared" si="15"/>
        <v>1.8387553041018387</v>
      </c>
      <c r="M118" s="68">
        <v>144</v>
      </c>
      <c r="N118" s="69">
        <f t="shared" si="16"/>
        <v>10.183875530410184</v>
      </c>
      <c r="O118" s="68">
        <v>31</v>
      </c>
      <c r="P118" s="69">
        <f t="shared" si="17"/>
        <v>2.1923620933521923</v>
      </c>
      <c r="Q118" s="71">
        <v>179</v>
      </c>
      <c r="R118" s="72">
        <f t="shared" si="18"/>
        <v>12.659123055162661</v>
      </c>
      <c r="S118" s="73">
        <v>1</v>
      </c>
      <c r="T118" s="168">
        <f t="shared" si="19"/>
        <v>7.0721357850070721E-2</v>
      </c>
    </row>
    <row r="119" spans="1:20">
      <c r="A119" s="147" t="s">
        <v>26</v>
      </c>
      <c r="B119" s="55">
        <v>1774</v>
      </c>
      <c r="C119" s="58">
        <v>394</v>
      </c>
      <c r="D119" s="57">
        <f t="shared" si="12"/>
        <v>22.209695603156707</v>
      </c>
      <c r="E119" s="58">
        <v>1380</v>
      </c>
      <c r="F119" s="59">
        <f t="shared" si="20"/>
        <v>77.790304396843297</v>
      </c>
      <c r="G119" s="56">
        <v>95</v>
      </c>
      <c r="H119" s="60">
        <f t="shared" si="13"/>
        <v>5.3551296505073278</v>
      </c>
      <c r="I119" s="56">
        <v>214</v>
      </c>
      <c r="J119" s="60">
        <f t="shared" si="14"/>
        <v>12.063134160090192</v>
      </c>
      <c r="K119" s="56">
        <v>91</v>
      </c>
      <c r="L119" s="60">
        <f t="shared" si="15"/>
        <v>5.1296505073280718</v>
      </c>
      <c r="M119" s="56">
        <v>585</v>
      </c>
      <c r="N119" s="60">
        <f t="shared" si="16"/>
        <v>32.976324689966177</v>
      </c>
      <c r="O119" s="56">
        <v>25</v>
      </c>
      <c r="P119" s="60">
        <f t="shared" si="17"/>
        <v>1.4092446448703495</v>
      </c>
      <c r="Q119" s="61">
        <v>324</v>
      </c>
      <c r="R119" s="74">
        <f t="shared" si="18"/>
        <v>18.263810597519729</v>
      </c>
      <c r="S119" s="75">
        <v>46</v>
      </c>
      <c r="T119" s="169">
        <f t="shared" si="19"/>
        <v>2.593010146561443</v>
      </c>
    </row>
    <row r="120" spans="1:20" ht="15.75" thickBot="1">
      <c r="A120" s="149" t="s">
        <v>27</v>
      </c>
      <c r="B120" s="77">
        <v>1330</v>
      </c>
      <c r="C120" s="78">
        <v>502</v>
      </c>
      <c r="D120" s="79">
        <f t="shared" si="12"/>
        <v>37.744360902255643</v>
      </c>
      <c r="E120" s="80">
        <v>828</v>
      </c>
      <c r="F120" s="81">
        <f t="shared" si="20"/>
        <v>62.255639097744364</v>
      </c>
      <c r="G120" s="82">
        <v>156</v>
      </c>
      <c r="H120" s="83">
        <f t="shared" si="13"/>
        <v>11.729323308270677</v>
      </c>
      <c r="I120" s="82">
        <v>235</v>
      </c>
      <c r="J120" s="83">
        <f t="shared" si="14"/>
        <v>17.669172932330827</v>
      </c>
      <c r="K120" s="82">
        <v>93</v>
      </c>
      <c r="L120" s="83">
        <f t="shared" si="15"/>
        <v>6.9924812030075181</v>
      </c>
      <c r="M120" s="82">
        <v>187</v>
      </c>
      <c r="N120" s="83">
        <f t="shared" si="16"/>
        <v>14.06015037593985</v>
      </c>
      <c r="O120" s="82">
        <v>72</v>
      </c>
      <c r="P120" s="83">
        <f t="shared" si="17"/>
        <v>5.4135338345864659</v>
      </c>
      <c r="Q120" s="84">
        <v>70</v>
      </c>
      <c r="R120" s="85">
        <f t="shared" si="18"/>
        <v>5.2631578947368416</v>
      </c>
      <c r="S120" s="86">
        <v>15</v>
      </c>
      <c r="T120" s="170">
        <f t="shared" si="19"/>
        <v>1.1278195488721803</v>
      </c>
    </row>
    <row r="121" spans="1:20">
      <c r="A121" s="153" t="s">
        <v>28</v>
      </c>
      <c r="B121" s="87">
        <v>43470</v>
      </c>
      <c r="C121" s="88">
        <v>13673</v>
      </c>
      <c r="D121" s="89">
        <f t="shared" si="12"/>
        <v>31.453876236484934</v>
      </c>
      <c r="E121" s="90">
        <v>29797</v>
      </c>
      <c r="F121" s="91">
        <f t="shared" si="20"/>
        <v>68.54612376351507</v>
      </c>
      <c r="G121" s="92">
        <v>1771</v>
      </c>
      <c r="H121" s="91">
        <f t="shared" si="13"/>
        <v>4.0740740740740744</v>
      </c>
      <c r="I121" s="92">
        <v>3162</v>
      </c>
      <c r="J121" s="91">
        <f t="shared" si="14"/>
        <v>7.2739820565907527</v>
      </c>
      <c r="K121" s="92">
        <v>1245</v>
      </c>
      <c r="L121" s="91">
        <f t="shared" si="15"/>
        <v>2.8640441683919944</v>
      </c>
      <c r="M121" s="92">
        <v>7629</v>
      </c>
      <c r="N121" s="91">
        <f t="shared" si="16"/>
        <v>17.550034506556244</v>
      </c>
      <c r="O121" s="92">
        <v>8942</v>
      </c>
      <c r="P121" s="91">
        <f t="shared" si="17"/>
        <v>20.570508396595351</v>
      </c>
      <c r="Q121" s="93">
        <v>5622</v>
      </c>
      <c r="R121" s="94">
        <f t="shared" si="18"/>
        <v>12.933057280883368</v>
      </c>
      <c r="S121" s="95">
        <v>1426</v>
      </c>
      <c r="T121" s="171">
        <f t="shared" si="19"/>
        <v>3.28042328042328</v>
      </c>
    </row>
    <row r="122" spans="1:20">
      <c r="A122" s="155" t="s">
        <v>29</v>
      </c>
      <c r="B122" s="96">
        <v>10272</v>
      </c>
      <c r="C122" s="97">
        <v>3374</v>
      </c>
      <c r="D122" s="98">
        <f t="shared" si="12"/>
        <v>32.846573208722738</v>
      </c>
      <c r="E122" s="99">
        <v>6898</v>
      </c>
      <c r="F122" s="100">
        <f t="shared" si="20"/>
        <v>67.153426791277255</v>
      </c>
      <c r="G122" s="101">
        <v>617</v>
      </c>
      <c r="H122" s="100">
        <f t="shared" si="13"/>
        <v>6.0066199376947047</v>
      </c>
      <c r="I122" s="101">
        <v>1753</v>
      </c>
      <c r="J122" s="100">
        <f t="shared" si="14"/>
        <v>17.065809968847351</v>
      </c>
      <c r="K122" s="101">
        <v>378</v>
      </c>
      <c r="L122" s="100">
        <f t="shared" si="15"/>
        <v>3.6799065420560746</v>
      </c>
      <c r="M122" s="101">
        <v>1128</v>
      </c>
      <c r="N122" s="100">
        <f t="shared" si="16"/>
        <v>10.981308411214954</v>
      </c>
      <c r="O122" s="101">
        <v>239</v>
      </c>
      <c r="P122" s="100">
        <f t="shared" si="17"/>
        <v>2.3267133956386292</v>
      </c>
      <c r="Q122" s="102">
        <v>2585</v>
      </c>
      <c r="R122" s="103">
        <f t="shared" si="18"/>
        <v>25.1654984423676</v>
      </c>
      <c r="S122" s="104">
        <v>198</v>
      </c>
      <c r="T122" s="172">
        <f t="shared" si="19"/>
        <v>1.9275700934579438</v>
      </c>
    </row>
    <row r="123" spans="1:20">
      <c r="A123" s="157" t="s">
        <v>30</v>
      </c>
      <c r="B123" s="173">
        <v>53742</v>
      </c>
      <c r="C123" s="174">
        <v>17047</v>
      </c>
      <c r="D123" s="175">
        <f>C123/B123*100</f>
        <v>31.720069963901604</v>
      </c>
      <c r="E123" s="176">
        <v>36695</v>
      </c>
      <c r="F123" s="177">
        <f t="shared" si="20"/>
        <v>68.279930036098392</v>
      </c>
      <c r="G123" s="178">
        <v>2388</v>
      </c>
      <c r="H123" s="177">
        <f t="shared" si="13"/>
        <v>4.4434520486770124</v>
      </c>
      <c r="I123" s="178">
        <v>4915</v>
      </c>
      <c r="J123" s="177">
        <f t="shared" si="14"/>
        <v>9.1455472442410031</v>
      </c>
      <c r="K123" s="178">
        <v>1623</v>
      </c>
      <c r="L123" s="177">
        <f t="shared" si="15"/>
        <v>3.0199843697666631</v>
      </c>
      <c r="M123" s="178">
        <v>8757</v>
      </c>
      <c r="N123" s="177">
        <f t="shared" si="16"/>
        <v>16.294518253879648</v>
      </c>
      <c r="O123" s="178">
        <v>9181</v>
      </c>
      <c r="P123" s="177">
        <f t="shared" si="17"/>
        <v>17.083472888988126</v>
      </c>
      <c r="Q123" s="179">
        <v>8207</v>
      </c>
      <c r="R123" s="180">
        <f t="shared" si="18"/>
        <v>15.271110118715345</v>
      </c>
      <c r="S123" s="181">
        <v>1624</v>
      </c>
      <c r="T123" s="182">
        <f t="shared" si="19"/>
        <v>3.021845111830598</v>
      </c>
    </row>
    <row r="124" spans="1:20">
      <c r="A124" s="394" t="s">
        <v>81</v>
      </c>
      <c r="B124" s="394"/>
      <c r="C124" s="394"/>
      <c r="D124" s="394"/>
      <c r="E124" s="394"/>
      <c r="F124" s="394"/>
      <c r="G124" s="394"/>
      <c r="H124" s="394"/>
      <c r="I124" s="394"/>
      <c r="J124" s="394"/>
      <c r="K124" s="394"/>
      <c r="L124" s="394"/>
      <c r="M124" s="394"/>
      <c r="N124" s="394"/>
      <c r="O124" s="394"/>
      <c r="P124" s="394"/>
      <c r="Q124" s="394"/>
      <c r="R124" s="394"/>
      <c r="S124" s="394"/>
      <c r="T124" s="394"/>
    </row>
    <row r="125" spans="1:20">
      <c r="A125" s="389" t="s">
        <v>89</v>
      </c>
      <c r="B125" s="389"/>
      <c r="C125" s="389"/>
      <c r="D125" s="389"/>
      <c r="E125" s="389"/>
      <c r="F125" s="389"/>
      <c r="G125" s="389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</row>
    <row r="126" spans="1:20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</row>
    <row r="127" spans="1:20" ht="23.25">
      <c r="A127" s="395">
        <v>2019</v>
      </c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5"/>
      <c r="O127" s="395"/>
      <c r="P127" s="395"/>
      <c r="Q127" s="395"/>
      <c r="R127" s="395"/>
      <c r="S127" s="395"/>
      <c r="T127" s="395"/>
    </row>
    <row r="128" spans="1:20">
      <c r="Q128" s="3"/>
      <c r="R128" s="3"/>
      <c r="S128" s="3"/>
      <c r="T128" s="3"/>
    </row>
    <row r="129" spans="1:20" ht="15" customHeight="1">
      <c r="A129" s="396" t="s">
        <v>103</v>
      </c>
      <c r="B129" s="396"/>
      <c r="C129" s="396"/>
      <c r="D129" s="396"/>
      <c r="E129" s="396"/>
      <c r="F129" s="396"/>
      <c r="G129" s="396"/>
      <c r="H129" s="396"/>
      <c r="I129" s="396"/>
      <c r="J129" s="396"/>
      <c r="K129" s="396"/>
      <c r="L129" s="396"/>
      <c r="M129" s="396"/>
      <c r="N129" s="396"/>
      <c r="O129" s="396"/>
      <c r="P129" s="396"/>
      <c r="Q129" s="396"/>
      <c r="R129" s="396"/>
      <c r="S129" s="396"/>
      <c r="T129" s="396"/>
    </row>
    <row r="130" spans="1:20" ht="15.75" thickBot="1">
      <c r="A130" s="390" t="s">
        <v>0</v>
      </c>
      <c r="B130" s="392" t="s">
        <v>1</v>
      </c>
      <c r="C130" s="381" t="s">
        <v>2</v>
      </c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93"/>
    </row>
    <row r="131" spans="1:20" ht="15.75" thickBot="1">
      <c r="A131" s="390"/>
      <c r="B131" s="377"/>
      <c r="C131" s="376" t="s">
        <v>3</v>
      </c>
      <c r="D131" s="376"/>
      <c r="E131" s="379" t="s">
        <v>4</v>
      </c>
      <c r="F131" s="379"/>
      <c r="G131" s="379"/>
      <c r="H131" s="379"/>
      <c r="I131" s="379"/>
      <c r="J131" s="379"/>
      <c r="K131" s="379"/>
      <c r="L131" s="379"/>
      <c r="M131" s="379"/>
      <c r="N131" s="379"/>
      <c r="O131" s="379"/>
      <c r="P131" s="379"/>
      <c r="Q131" s="379"/>
      <c r="R131" s="379"/>
      <c r="S131" s="379"/>
      <c r="T131" s="380"/>
    </row>
    <row r="132" spans="1:20" ht="15.75" thickBot="1">
      <c r="A132" s="390"/>
      <c r="B132" s="377"/>
      <c r="C132" s="377"/>
      <c r="D132" s="377"/>
      <c r="E132" s="376" t="s">
        <v>1</v>
      </c>
      <c r="F132" s="376"/>
      <c r="G132" s="379" t="s">
        <v>2</v>
      </c>
      <c r="H132" s="379"/>
      <c r="I132" s="379"/>
      <c r="J132" s="379"/>
      <c r="K132" s="379"/>
      <c r="L132" s="379"/>
      <c r="M132" s="379"/>
      <c r="N132" s="379"/>
      <c r="O132" s="379"/>
      <c r="P132" s="379"/>
      <c r="Q132" s="379"/>
      <c r="R132" s="379"/>
      <c r="S132" s="379"/>
      <c r="T132" s="380"/>
    </row>
    <row r="133" spans="1:20" ht="15" customHeight="1" thickBot="1">
      <c r="A133" s="390"/>
      <c r="B133" s="377"/>
      <c r="C133" s="377"/>
      <c r="D133" s="377"/>
      <c r="E133" s="377"/>
      <c r="F133" s="377"/>
      <c r="G133" s="381" t="s">
        <v>5</v>
      </c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2" t="s">
        <v>6</v>
      </c>
      <c r="T133" s="383"/>
    </row>
    <row r="134" spans="1:20" ht="49.15" customHeight="1">
      <c r="A134" s="390"/>
      <c r="B134" s="378"/>
      <c r="C134" s="378"/>
      <c r="D134" s="378"/>
      <c r="E134" s="378"/>
      <c r="F134" s="378"/>
      <c r="G134" s="386" t="s">
        <v>48</v>
      </c>
      <c r="H134" s="386"/>
      <c r="I134" s="386" t="s">
        <v>49</v>
      </c>
      <c r="J134" s="386"/>
      <c r="K134" s="386" t="s">
        <v>50</v>
      </c>
      <c r="L134" s="386"/>
      <c r="M134" s="386" t="s">
        <v>7</v>
      </c>
      <c r="N134" s="386"/>
      <c r="O134" s="386" t="s">
        <v>8</v>
      </c>
      <c r="P134" s="386"/>
      <c r="Q134" s="387" t="s">
        <v>9</v>
      </c>
      <c r="R134" s="388"/>
      <c r="S134" s="384"/>
      <c r="T134" s="385"/>
    </row>
    <row r="135" spans="1:20" ht="30.75" thickBot="1">
      <c r="A135" s="391"/>
      <c r="B135" s="224" t="s">
        <v>10</v>
      </c>
      <c r="C135" s="225" t="s">
        <v>10</v>
      </c>
      <c r="D135" s="226" t="s">
        <v>51</v>
      </c>
      <c r="E135" s="225" t="s">
        <v>10</v>
      </c>
      <c r="F135" s="226" t="s">
        <v>51</v>
      </c>
      <c r="G135" s="227" t="s">
        <v>10</v>
      </c>
      <c r="H135" s="228" t="s">
        <v>52</v>
      </c>
      <c r="I135" s="229" t="s">
        <v>10</v>
      </c>
      <c r="J135" s="230" t="s">
        <v>52</v>
      </c>
      <c r="K135" s="231" t="s">
        <v>10</v>
      </c>
      <c r="L135" s="228" t="s">
        <v>52</v>
      </c>
      <c r="M135" s="231" t="s">
        <v>10</v>
      </c>
      <c r="N135" s="228" t="s">
        <v>52</v>
      </c>
      <c r="O135" s="231" t="s">
        <v>10</v>
      </c>
      <c r="P135" s="228" t="s">
        <v>52</v>
      </c>
      <c r="Q135" s="232" t="s">
        <v>10</v>
      </c>
      <c r="R135" s="228" t="s">
        <v>52</v>
      </c>
      <c r="S135" s="233" t="s">
        <v>10</v>
      </c>
      <c r="T135" s="230" t="s">
        <v>52</v>
      </c>
    </row>
    <row r="136" spans="1:20">
      <c r="A136" s="147" t="s">
        <v>12</v>
      </c>
      <c r="B136" s="5">
        <v>8712</v>
      </c>
      <c r="C136" s="9">
        <v>3659</v>
      </c>
      <c r="D136" s="8">
        <v>41.999540863177224</v>
      </c>
      <c r="E136" s="9">
        <v>5053</v>
      </c>
      <c r="F136" s="8">
        <v>58.000459136822769</v>
      </c>
      <c r="G136" s="9">
        <v>94</v>
      </c>
      <c r="H136" s="10">
        <f t="shared" ref="H136:H154" si="21">G136/B136*100</f>
        <v>1.078971533516988</v>
      </c>
      <c r="I136" s="9">
        <v>266</v>
      </c>
      <c r="J136" s="10">
        <f t="shared" ref="J136:J154" si="22">I136/B136*100</f>
        <v>3.0532598714416896</v>
      </c>
      <c r="K136" s="9">
        <v>14</v>
      </c>
      <c r="L136" s="10">
        <f t="shared" ref="L136:L154" si="23">K136/B136*100</f>
        <v>0.16069788797061524</v>
      </c>
      <c r="M136" s="9">
        <v>1563</v>
      </c>
      <c r="N136" s="10">
        <f t="shared" ref="N136:N154" si="24">M136/B136*100</f>
        <v>17.94077134986226</v>
      </c>
      <c r="O136" s="9">
        <v>1836</v>
      </c>
      <c r="P136" s="10">
        <f t="shared" ref="P136:P154" si="25">O136/B136*100</f>
        <v>21.074380165289256</v>
      </c>
      <c r="Q136" s="11">
        <v>1093</v>
      </c>
      <c r="R136" s="105">
        <f t="shared" ref="R136:R154" si="26">Q136/B136*100</f>
        <v>12.545913682277318</v>
      </c>
      <c r="S136" s="28">
        <v>187</v>
      </c>
      <c r="T136" s="183">
        <f t="shared" ref="T136:T154" si="27">S136/B136*100</f>
        <v>2.1464646464646462</v>
      </c>
    </row>
    <row r="137" spans="1:20">
      <c r="A137" s="149" t="s">
        <v>13</v>
      </c>
      <c r="B137" s="106">
        <v>8594</v>
      </c>
      <c r="C137" s="16">
        <v>2305</v>
      </c>
      <c r="D137" s="24">
        <v>26.821037933441939</v>
      </c>
      <c r="E137" s="16">
        <v>6289</v>
      </c>
      <c r="F137" s="24">
        <v>73.178962066558057</v>
      </c>
      <c r="G137" s="18">
        <v>345</v>
      </c>
      <c r="H137" s="19">
        <f t="shared" si="21"/>
        <v>4.0144286711659296</v>
      </c>
      <c r="I137" s="18">
        <v>317</v>
      </c>
      <c r="J137" s="19">
        <f t="shared" si="22"/>
        <v>3.6886199674191293</v>
      </c>
      <c r="K137" s="18">
        <v>179</v>
      </c>
      <c r="L137" s="19">
        <f t="shared" si="23"/>
        <v>2.0828484989527576</v>
      </c>
      <c r="M137" s="18">
        <v>1321</v>
      </c>
      <c r="N137" s="19">
        <f t="shared" si="24"/>
        <v>15.371189201768676</v>
      </c>
      <c r="O137" s="18">
        <v>2607</v>
      </c>
      <c r="P137" s="19">
        <f t="shared" si="25"/>
        <v>30.33511752385385</v>
      </c>
      <c r="Q137" s="21">
        <v>1101</v>
      </c>
      <c r="R137" s="107">
        <f t="shared" si="26"/>
        <v>12.811263672329531</v>
      </c>
      <c r="S137" s="26">
        <v>419</v>
      </c>
      <c r="T137" s="184">
        <f t="shared" si="27"/>
        <v>4.8754945310681874</v>
      </c>
    </row>
    <row r="138" spans="1:20">
      <c r="A138" s="147" t="s">
        <v>14</v>
      </c>
      <c r="B138" s="108">
        <v>2600</v>
      </c>
      <c r="C138" s="6">
        <v>295</v>
      </c>
      <c r="D138" s="8">
        <v>11.346153846153847</v>
      </c>
      <c r="E138" s="6">
        <v>2305</v>
      </c>
      <c r="F138" s="8">
        <v>88.653846153846146</v>
      </c>
      <c r="G138" s="9">
        <v>51</v>
      </c>
      <c r="H138" s="10">
        <f t="shared" si="21"/>
        <v>1.9615384615384615</v>
      </c>
      <c r="I138" s="9">
        <v>519</v>
      </c>
      <c r="J138" s="10">
        <f t="shared" si="22"/>
        <v>19.96153846153846</v>
      </c>
      <c r="K138" s="9">
        <v>4</v>
      </c>
      <c r="L138" s="10">
        <f t="shared" si="23"/>
        <v>0.15384615384615385</v>
      </c>
      <c r="M138" s="9">
        <v>250</v>
      </c>
      <c r="N138" s="10">
        <f t="shared" si="24"/>
        <v>9.6153846153846168</v>
      </c>
      <c r="O138" s="9">
        <v>65</v>
      </c>
      <c r="P138" s="10">
        <f t="shared" si="25"/>
        <v>2.5</v>
      </c>
      <c r="Q138" s="11">
        <v>1413</v>
      </c>
      <c r="R138" s="105">
        <f t="shared" si="26"/>
        <v>54.346153846153847</v>
      </c>
      <c r="S138" s="28">
        <v>3</v>
      </c>
      <c r="T138" s="183">
        <f t="shared" si="27"/>
        <v>0.11538461538461539</v>
      </c>
    </row>
    <row r="139" spans="1:20">
      <c r="A139" s="149" t="s">
        <v>15</v>
      </c>
      <c r="B139" s="106">
        <v>1538</v>
      </c>
      <c r="C139" s="16">
        <v>759</v>
      </c>
      <c r="D139" s="24">
        <v>49.349804941482446</v>
      </c>
      <c r="E139" s="16">
        <v>779</v>
      </c>
      <c r="F139" s="24">
        <v>50.650195058517554</v>
      </c>
      <c r="G139" s="18">
        <v>78</v>
      </c>
      <c r="H139" s="19">
        <f t="shared" si="21"/>
        <v>5.0715214564369306</v>
      </c>
      <c r="I139" s="18">
        <v>159</v>
      </c>
      <c r="J139" s="19">
        <f t="shared" si="22"/>
        <v>10.338101430429129</v>
      </c>
      <c r="K139" s="18">
        <v>53</v>
      </c>
      <c r="L139" s="19">
        <f t="shared" si="23"/>
        <v>3.4460338101430428</v>
      </c>
      <c r="M139" s="18">
        <v>153</v>
      </c>
      <c r="N139" s="19">
        <f t="shared" si="24"/>
        <v>9.9479843953185956</v>
      </c>
      <c r="O139" s="18">
        <v>16</v>
      </c>
      <c r="P139" s="19">
        <f t="shared" si="25"/>
        <v>1.0403120936280885</v>
      </c>
      <c r="Q139" s="21">
        <v>246</v>
      </c>
      <c r="R139" s="107">
        <f t="shared" si="26"/>
        <v>15.994798439531859</v>
      </c>
      <c r="S139" s="26">
        <v>74</v>
      </c>
      <c r="T139" s="184">
        <f t="shared" si="27"/>
        <v>4.8114434330299094</v>
      </c>
    </row>
    <row r="140" spans="1:20">
      <c r="A140" s="147" t="s">
        <v>16</v>
      </c>
      <c r="B140" s="108">
        <v>431</v>
      </c>
      <c r="C140" s="6">
        <v>96</v>
      </c>
      <c r="D140" s="109">
        <v>22.273781902552201</v>
      </c>
      <c r="E140" s="6">
        <v>335</v>
      </c>
      <c r="F140" s="8">
        <v>77.726218097447799</v>
      </c>
      <c r="G140" s="9">
        <v>23</v>
      </c>
      <c r="H140" s="10">
        <f t="shared" si="21"/>
        <v>5.3364269141531322</v>
      </c>
      <c r="I140" s="9">
        <v>58</v>
      </c>
      <c r="J140" s="10">
        <f t="shared" si="22"/>
        <v>13.45707656612529</v>
      </c>
      <c r="K140" s="9">
        <v>12</v>
      </c>
      <c r="L140" s="10">
        <f t="shared" si="23"/>
        <v>2.7842227378190252</v>
      </c>
      <c r="M140" s="9">
        <v>85</v>
      </c>
      <c r="N140" s="10">
        <f t="shared" si="24"/>
        <v>19.721577726218097</v>
      </c>
      <c r="O140" s="9">
        <v>18</v>
      </c>
      <c r="P140" s="10">
        <f t="shared" si="25"/>
        <v>4.1763341067285378</v>
      </c>
      <c r="Q140" s="11">
        <v>108</v>
      </c>
      <c r="R140" s="105">
        <f t="shared" si="26"/>
        <v>25.05800464037123</v>
      </c>
      <c r="S140" s="28">
        <v>31</v>
      </c>
      <c r="T140" s="183">
        <f t="shared" si="27"/>
        <v>7.192575406032482</v>
      </c>
    </row>
    <row r="141" spans="1:20">
      <c r="A141" s="149" t="s">
        <v>17</v>
      </c>
      <c r="B141" s="106">
        <v>1099</v>
      </c>
      <c r="C141" s="16">
        <v>9</v>
      </c>
      <c r="D141" s="24">
        <v>0.81892629663330307</v>
      </c>
      <c r="E141" s="16">
        <v>1090</v>
      </c>
      <c r="F141" s="24">
        <v>99.181073703366692</v>
      </c>
      <c r="G141" s="18">
        <v>25</v>
      </c>
      <c r="H141" s="19">
        <f t="shared" si="21"/>
        <v>2.2747952684258417</v>
      </c>
      <c r="I141" s="18">
        <v>239</v>
      </c>
      <c r="J141" s="19">
        <f t="shared" si="22"/>
        <v>21.747042766151043</v>
      </c>
      <c r="K141" s="18">
        <v>39</v>
      </c>
      <c r="L141" s="19">
        <f t="shared" si="23"/>
        <v>3.5486806187443132</v>
      </c>
      <c r="M141" s="18">
        <v>161</v>
      </c>
      <c r="N141" s="19">
        <f t="shared" si="24"/>
        <v>14.64968152866242</v>
      </c>
      <c r="O141" s="18">
        <v>28</v>
      </c>
      <c r="P141" s="19">
        <f t="shared" si="25"/>
        <v>2.547770700636943</v>
      </c>
      <c r="Q141" s="21">
        <v>382</v>
      </c>
      <c r="R141" s="107">
        <f t="shared" si="26"/>
        <v>34.758871701546859</v>
      </c>
      <c r="S141" s="26">
        <v>216</v>
      </c>
      <c r="T141" s="184">
        <f t="shared" si="27"/>
        <v>19.654231119199274</v>
      </c>
    </row>
    <row r="142" spans="1:20">
      <c r="A142" s="147" t="s">
        <v>18</v>
      </c>
      <c r="B142" s="108">
        <v>4098</v>
      </c>
      <c r="C142" s="6">
        <v>1679</v>
      </c>
      <c r="D142" s="8">
        <v>40.971205466081017</v>
      </c>
      <c r="E142" s="6">
        <v>2419</v>
      </c>
      <c r="F142" s="8">
        <v>59.028794533918983</v>
      </c>
      <c r="G142" s="9">
        <v>95</v>
      </c>
      <c r="H142" s="10">
        <f t="shared" si="21"/>
        <v>2.3182040019521719</v>
      </c>
      <c r="I142" s="9">
        <v>228</v>
      </c>
      <c r="J142" s="10">
        <f t="shared" si="22"/>
        <v>5.5636896046852122</v>
      </c>
      <c r="K142" s="9">
        <v>33</v>
      </c>
      <c r="L142" s="10">
        <f t="shared" si="23"/>
        <v>0.80527086383601754</v>
      </c>
      <c r="M142" s="9">
        <v>711</v>
      </c>
      <c r="N142" s="10">
        <f t="shared" si="24"/>
        <v>17.349926793557831</v>
      </c>
      <c r="O142" s="9">
        <v>464</v>
      </c>
      <c r="P142" s="10">
        <f t="shared" si="25"/>
        <v>11.322596388482186</v>
      </c>
      <c r="Q142" s="11">
        <v>786</v>
      </c>
      <c r="R142" s="105">
        <f t="shared" si="26"/>
        <v>19.180087847730601</v>
      </c>
      <c r="S142" s="28">
        <v>102</v>
      </c>
      <c r="T142" s="183">
        <f t="shared" si="27"/>
        <v>2.4890190336749636</v>
      </c>
    </row>
    <row r="143" spans="1:20">
      <c r="A143" s="149" t="s">
        <v>19</v>
      </c>
      <c r="B143" s="106">
        <v>945</v>
      </c>
      <c r="C143" s="16">
        <v>126</v>
      </c>
      <c r="D143" s="24">
        <v>13.333333333333334</v>
      </c>
      <c r="E143" s="16">
        <v>819</v>
      </c>
      <c r="F143" s="24">
        <v>86.666666666666671</v>
      </c>
      <c r="G143" s="18">
        <v>93</v>
      </c>
      <c r="H143" s="19">
        <f t="shared" si="21"/>
        <v>9.8412698412698418</v>
      </c>
      <c r="I143" s="18">
        <v>244</v>
      </c>
      <c r="J143" s="19">
        <f t="shared" si="22"/>
        <v>25.82010582010582</v>
      </c>
      <c r="K143" s="18">
        <v>84</v>
      </c>
      <c r="L143" s="19">
        <f t="shared" si="23"/>
        <v>8.8888888888888893</v>
      </c>
      <c r="M143" s="18">
        <v>114</v>
      </c>
      <c r="N143" s="19">
        <f t="shared" si="24"/>
        <v>12.063492063492063</v>
      </c>
      <c r="O143" s="18">
        <v>15</v>
      </c>
      <c r="P143" s="19">
        <f t="shared" si="25"/>
        <v>1.5873015873015872</v>
      </c>
      <c r="Q143" s="21">
        <v>206</v>
      </c>
      <c r="R143" s="107">
        <f t="shared" si="26"/>
        <v>21.798941798941797</v>
      </c>
      <c r="S143" s="26">
        <v>63</v>
      </c>
      <c r="T143" s="184">
        <f t="shared" si="27"/>
        <v>6.666666666666667</v>
      </c>
    </row>
    <row r="144" spans="1:20">
      <c r="A144" s="147" t="s">
        <v>20</v>
      </c>
      <c r="B144" s="108">
        <v>4915</v>
      </c>
      <c r="C144" s="6">
        <v>1582</v>
      </c>
      <c r="D144" s="8">
        <v>32.187182095625637</v>
      </c>
      <c r="E144" s="6">
        <v>3333</v>
      </c>
      <c r="F144" s="8">
        <v>67.81281790437437</v>
      </c>
      <c r="G144" s="9">
        <v>200</v>
      </c>
      <c r="H144" s="10">
        <f t="shared" si="21"/>
        <v>4.0691759918616484</v>
      </c>
      <c r="I144" s="9">
        <v>352</v>
      </c>
      <c r="J144" s="10">
        <f t="shared" si="22"/>
        <v>7.1617497456765005</v>
      </c>
      <c r="K144" s="9">
        <v>391</v>
      </c>
      <c r="L144" s="10">
        <f t="shared" si="23"/>
        <v>7.955239064089521</v>
      </c>
      <c r="M144" s="9">
        <v>1037</v>
      </c>
      <c r="N144" s="10">
        <f t="shared" si="24"/>
        <v>21.098677517802646</v>
      </c>
      <c r="O144" s="9">
        <v>529</v>
      </c>
      <c r="P144" s="10">
        <f t="shared" si="25"/>
        <v>10.76297049847406</v>
      </c>
      <c r="Q144" s="11">
        <v>692</v>
      </c>
      <c r="R144" s="105">
        <f t="shared" si="26"/>
        <v>14.079348931841301</v>
      </c>
      <c r="S144" s="28">
        <v>132</v>
      </c>
      <c r="T144" s="183">
        <f t="shared" si="27"/>
        <v>2.6856561546286879</v>
      </c>
    </row>
    <row r="145" spans="1:20">
      <c r="A145" s="149" t="s">
        <v>21</v>
      </c>
      <c r="B145" s="106">
        <v>10162</v>
      </c>
      <c r="C145" s="16">
        <v>2375</v>
      </c>
      <c r="D145" s="24">
        <v>23.371383585908287</v>
      </c>
      <c r="E145" s="16">
        <v>7787</v>
      </c>
      <c r="F145" s="24">
        <v>76.628616414091709</v>
      </c>
      <c r="G145" s="18">
        <v>802</v>
      </c>
      <c r="H145" s="19">
        <f t="shared" si="21"/>
        <v>7.8921472151151351</v>
      </c>
      <c r="I145" s="18">
        <v>1302</v>
      </c>
      <c r="J145" s="19">
        <f t="shared" si="22"/>
        <v>12.812438496358986</v>
      </c>
      <c r="K145" s="18">
        <v>408</v>
      </c>
      <c r="L145" s="19">
        <f t="shared" si="23"/>
        <v>4.0149576854949816</v>
      </c>
      <c r="M145" s="18">
        <v>1618</v>
      </c>
      <c r="N145" s="19">
        <f t="shared" si="24"/>
        <v>15.922062586105099</v>
      </c>
      <c r="O145" s="18">
        <v>2559</v>
      </c>
      <c r="P145" s="19">
        <f t="shared" si="25"/>
        <v>25.182050777406022</v>
      </c>
      <c r="Q145" s="21">
        <v>863</v>
      </c>
      <c r="R145" s="107">
        <f t="shared" si="26"/>
        <v>8.4924227514268846</v>
      </c>
      <c r="S145" s="26">
        <v>235</v>
      </c>
      <c r="T145" s="184">
        <f t="shared" si="27"/>
        <v>2.3125369021846094</v>
      </c>
    </row>
    <row r="146" spans="1:20">
      <c r="A146" s="147" t="s">
        <v>22</v>
      </c>
      <c r="B146" s="108">
        <v>2457</v>
      </c>
      <c r="C146" s="6">
        <v>1176</v>
      </c>
      <c r="D146" s="8">
        <v>47.863247863247864</v>
      </c>
      <c r="E146" s="6">
        <v>1281</v>
      </c>
      <c r="F146" s="8">
        <v>52.136752136752143</v>
      </c>
      <c r="G146" s="9">
        <v>6</v>
      </c>
      <c r="H146" s="10">
        <f t="shared" si="21"/>
        <v>0.24420024420024419</v>
      </c>
      <c r="I146" s="9">
        <v>92</v>
      </c>
      <c r="J146" s="10">
        <f t="shared" si="22"/>
        <v>3.7444037444037446</v>
      </c>
      <c r="K146" s="9">
        <v>8</v>
      </c>
      <c r="L146" s="10">
        <f t="shared" si="23"/>
        <v>0.32560032560032559</v>
      </c>
      <c r="M146" s="9">
        <v>396</v>
      </c>
      <c r="N146" s="10">
        <f t="shared" si="24"/>
        <v>16.117216117216117</v>
      </c>
      <c r="O146" s="9">
        <v>659</v>
      </c>
      <c r="P146" s="10">
        <f t="shared" si="25"/>
        <v>26.821326821326817</v>
      </c>
      <c r="Q146" s="11">
        <v>88</v>
      </c>
      <c r="R146" s="105">
        <f t="shared" si="26"/>
        <v>3.5816035816035816</v>
      </c>
      <c r="S146" s="28">
        <v>32</v>
      </c>
      <c r="T146" s="183">
        <f t="shared" si="27"/>
        <v>1.3024013024013024</v>
      </c>
    </row>
    <row r="147" spans="1:20">
      <c r="A147" s="149" t="s">
        <v>23</v>
      </c>
      <c r="B147" s="106">
        <v>464</v>
      </c>
      <c r="C147" s="16">
        <v>132</v>
      </c>
      <c r="D147" s="24">
        <v>28.448275862068968</v>
      </c>
      <c r="E147" s="16">
        <v>332</v>
      </c>
      <c r="F147" s="24">
        <v>71.551724137931032</v>
      </c>
      <c r="G147" s="18">
        <v>25</v>
      </c>
      <c r="H147" s="19">
        <f t="shared" si="21"/>
        <v>5.387931034482758</v>
      </c>
      <c r="I147" s="18">
        <v>29</v>
      </c>
      <c r="J147" s="19">
        <f t="shared" si="22"/>
        <v>6.25</v>
      </c>
      <c r="K147" s="18">
        <v>0</v>
      </c>
      <c r="L147" s="19">
        <f t="shared" si="23"/>
        <v>0</v>
      </c>
      <c r="M147" s="18">
        <v>57</v>
      </c>
      <c r="N147" s="19">
        <f t="shared" si="24"/>
        <v>12.284482758620689</v>
      </c>
      <c r="O147" s="18">
        <v>201</v>
      </c>
      <c r="P147" s="19">
        <f t="shared" si="25"/>
        <v>43.318965517241381</v>
      </c>
      <c r="Q147" s="21">
        <v>15</v>
      </c>
      <c r="R147" s="107">
        <f t="shared" si="26"/>
        <v>3.2327586206896552</v>
      </c>
      <c r="S147" s="26">
        <v>5</v>
      </c>
      <c r="T147" s="184">
        <f t="shared" si="27"/>
        <v>1.0775862068965518</v>
      </c>
    </row>
    <row r="148" spans="1:20">
      <c r="A148" s="147" t="s">
        <v>24</v>
      </c>
      <c r="B148" s="108">
        <v>2341</v>
      </c>
      <c r="C148" s="6">
        <v>890</v>
      </c>
      <c r="D148" s="8">
        <v>38.017941050832974</v>
      </c>
      <c r="E148" s="6">
        <v>1451</v>
      </c>
      <c r="F148" s="8">
        <v>61.982058949167019</v>
      </c>
      <c r="G148" s="9">
        <v>181</v>
      </c>
      <c r="H148" s="10">
        <f t="shared" si="21"/>
        <v>7.7317385732592907</v>
      </c>
      <c r="I148" s="9">
        <v>440</v>
      </c>
      <c r="J148" s="10">
        <f t="shared" si="22"/>
        <v>18.795386586928664</v>
      </c>
      <c r="K148" s="9">
        <v>113</v>
      </c>
      <c r="L148" s="10">
        <f t="shared" si="23"/>
        <v>4.8269970098248614</v>
      </c>
      <c r="M148" s="9">
        <v>277</v>
      </c>
      <c r="N148" s="10">
        <f t="shared" si="24"/>
        <v>11.832550192225545</v>
      </c>
      <c r="O148" s="9">
        <v>38</v>
      </c>
      <c r="P148" s="10">
        <f t="shared" si="25"/>
        <v>1.6232379325074753</v>
      </c>
      <c r="Q148" s="11">
        <v>341</v>
      </c>
      <c r="R148" s="105">
        <f t="shared" si="26"/>
        <v>14.566424604869713</v>
      </c>
      <c r="S148" s="28">
        <v>61</v>
      </c>
      <c r="T148" s="183">
        <f t="shared" si="27"/>
        <v>2.6057240495514735</v>
      </c>
    </row>
    <row r="149" spans="1:20">
      <c r="A149" s="149" t="s">
        <v>25</v>
      </c>
      <c r="B149" s="106">
        <v>1418</v>
      </c>
      <c r="C149" s="16">
        <v>787</v>
      </c>
      <c r="D149" s="24">
        <v>55.500705218617775</v>
      </c>
      <c r="E149" s="16">
        <v>631</v>
      </c>
      <c r="F149" s="24">
        <v>44.499294781382225</v>
      </c>
      <c r="G149" s="18">
        <v>62</v>
      </c>
      <c r="H149" s="19">
        <f t="shared" si="21"/>
        <v>4.3723554301833572</v>
      </c>
      <c r="I149" s="18">
        <v>188</v>
      </c>
      <c r="J149" s="19">
        <f t="shared" si="22"/>
        <v>13.258110014104371</v>
      </c>
      <c r="K149" s="18">
        <v>26</v>
      </c>
      <c r="L149" s="19">
        <f t="shared" si="23"/>
        <v>1.8335684062059237</v>
      </c>
      <c r="M149" s="18">
        <v>141</v>
      </c>
      <c r="N149" s="19">
        <f t="shared" si="24"/>
        <v>9.9435825105782794</v>
      </c>
      <c r="O149" s="18">
        <v>30</v>
      </c>
      <c r="P149" s="19">
        <f t="shared" si="25"/>
        <v>2.1156558533145273</v>
      </c>
      <c r="Q149" s="21">
        <v>180</v>
      </c>
      <c r="R149" s="107">
        <f t="shared" si="26"/>
        <v>12.693935119887165</v>
      </c>
      <c r="S149" s="26">
        <v>4</v>
      </c>
      <c r="T149" s="184">
        <f t="shared" si="27"/>
        <v>0.28208744710860367</v>
      </c>
    </row>
    <row r="150" spans="1:20">
      <c r="A150" s="147" t="s">
        <v>26</v>
      </c>
      <c r="B150" s="108">
        <v>1768</v>
      </c>
      <c r="C150" s="6">
        <v>395</v>
      </c>
      <c r="D150" s="8">
        <v>22.341628959276019</v>
      </c>
      <c r="E150" s="6">
        <v>1373</v>
      </c>
      <c r="F150" s="8">
        <v>77.658371040723978</v>
      </c>
      <c r="G150" s="9">
        <v>96</v>
      </c>
      <c r="H150" s="10">
        <f t="shared" si="21"/>
        <v>5.4298642533936654</v>
      </c>
      <c r="I150" s="9">
        <v>209</v>
      </c>
      <c r="J150" s="10">
        <f t="shared" si="22"/>
        <v>11.821266968325791</v>
      </c>
      <c r="K150" s="9">
        <v>90</v>
      </c>
      <c r="L150" s="10">
        <f t="shared" si="23"/>
        <v>5.0904977375565608</v>
      </c>
      <c r="M150" s="9">
        <v>574</v>
      </c>
      <c r="N150" s="10">
        <f t="shared" si="24"/>
        <v>32.466063348416291</v>
      </c>
      <c r="O150" s="9">
        <v>25</v>
      </c>
      <c r="P150" s="10">
        <f t="shared" si="25"/>
        <v>1.4140271493212671</v>
      </c>
      <c r="Q150" s="11">
        <v>337</v>
      </c>
      <c r="R150" s="105">
        <f t="shared" si="26"/>
        <v>19.061085972850677</v>
      </c>
      <c r="S150" s="28">
        <v>42</v>
      </c>
      <c r="T150" s="183">
        <f t="shared" si="27"/>
        <v>2.3755656108597285</v>
      </c>
    </row>
    <row r="151" spans="1:20">
      <c r="A151" s="149" t="s">
        <v>27</v>
      </c>
      <c r="B151" s="110">
        <v>1328</v>
      </c>
      <c r="C151" s="32">
        <v>498</v>
      </c>
      <c r="D151" s="33">
        <v>37.5</v>
      </c>
      <c r="E151" s="32">
        <v>830</v>
      </c>
      <c r="F151" s="33">
        <v>62.5</v>
      </c>
      <c r="G151" s="34">
        <v>159</v>
      </c>
      <c r="H151" s="35">
        <f t="shared" si="21"/>
        <v>11.97289156626506</v>
      </c>
      <c r="I151" s="34">
        <v>232</v>
      </c>
      <c r="J151" s="35">
        <f t="shared" si="22"/>
        <v>17.46987951807229</v>
      </c>
      <c r="K151" s="34">
        <v>92</v>
      </c>
      <c r="L151" s="35">
        <f t="shared" si="23"/>
        <v>6.927710843373494</v>
      </c>
      <c r="M151" s="34">
        <v>189</v>
      </c>
      <c r="N151" s="35">
        <f t="shared" si="24"/>
        <v>14.231927710843372</v>
      </c>
      <c r="O151" s="34">
        <v>72</v>
      </c>
      <c r="P151" s="35">
        <f t="shared" si="25"/>
        <v>5.4216867469879517</v>
      </c>
      <c r="Q151" s="36">
        <v>71</v>
      </c>
      <c r="R151" s="111">
        <f t="shared" si="26"/>
        <v>5.3463855421686741</v>
      </c>
      <c r="S151" s="38">
        <v>15</v>
      </c>
      <c r="T151" s="185">
        <f t="shared" si="27"/>
        <v>1.1295180722891567</v>
      </c>
    </row>
    <row r="152" spans="1:20">
      <c r="A152" s="153" t="s">
        <v>28</v>
      </c>
      <c r="B152" s="41">
        <v>42700</v>
      </c>
      <c r="C152" s="41">
        <v>13408</v>
      </c>
      <c r="D152" s="42">
        <v>31.400468384074941</v>
      </c>
      <c r="E152" s="41">
        <v>29292</v>
      </c>
      <c r="F152" s="42">
        <v>68.599531615925059</v>
      </c>
      <c r="G152" s="43">
        <v>1711</v>
      </c>
      <c r="H152" s="42">
        <f t="shared" si="21"/>
        <v>4.0070257611241216</v>
      </c>
      <c r="I152" s="43">
        <v>3092</v>
      </c>
      <c r="J152" s="42">
        <f t="shared" si="22"/>
        <v>7.2412177985948487</v>
      </c>
      <c r="K152" s="43">
        <v>1174</v>
      </c>
      <c r="L152" s="42">
        <f t="shared" si="23"/>
        <v>2.7494145199063231</v>
      </c>
      <c r="M152" s="43">
        <v>7523</v>
      </c>
      <c r="N152" s="42">
        <f t="shared" si="24"/>
        <v>17.618266978922716</v>
      </c>
      <c r="O152" s="43">
        <v>8926</v>
      </c>
      <c r="P152" s="42">
        <f t="shared" si="25"/>
        <v>20.903981264637004</v>
      </c>
      <c r="Q152" s="44">
        <v>5465</v>
      </c>
      <c r="R152" s="112">
        <f t="shared" si="26"/>
        <v>12.798594847775174</v>
      </c>
      <c r="S152" s="46">
        <v>1401</v>
      </c>
      <c r="T152" s="154">
        <f t="shared" si="27"/>
        <v>3.2810304449648711</v>
      </c>
    </row>
    <row r="153" spans="1:20">
      <c r="A153" s="155" t="s">
        <v>29</v>
      </c>
      <c r="B153" s="49">
        <v>10170</v>
      </c>
      <c r="C153" s="49">
        <v>3355</v>
      </c>
      <c r="D153" s="50">
        <v>32.989183874139627</v>
      </c>
      <c r="E153" s="49">
        <v>6815</v>
      </c>
      <c r="F153" s="50">
        <v>67.010816125860373</v>
      </c>
      <c r="G153" s="51">
        <v>624</v>
      </c>
      <c r="H153" s="50">
        <f t="shared" si="21"/>
        <v>6.1356932153392325</v>
      </c>
      <c r="I153" s="51">
        <v>1782</v>
      </c>
      <c r="J153" s="50">
        <f t="shared" si="22"/>
        <v>17.522123893805311</v>
      </c>
      <c r="K153" s="51">
        <v>372</v>
      </c>
      <c r="L153" s="50">
        <f t="shared" si="23"/>
        <v>3.6578171091445428</v>
      </c>
      <c r="M153" s="51">
        <v>1124</v>
      </c>
      <c r="N153" s="50">
        <f t="shared" si="24"/>
        <v>11.052114060963618</v>
      </c>
      <c r="O153" s="51">
        <v>236</v>
      </c>
      <c r="P153" s="50">
        <f t="shared" si="25"/>
        <v>2.3205506391347099</v>
      </c>
      <c r="Q153" s="52">
        <v>2457</v>
      </c>
      <c r="R153" s="113">
        <f t="shared" si="26"/>
        <v>24.159292035398231</v>
      </c>
      <c r="S153" s="54">
        <v>220</v>
      </c>
      <c r="T153" s="156">
        <f t="shared" si="27"/>
        <v>2.1632251720747298</v>
      </c>
    </row>
    <row r="154" spans="1:20">
      <c r="A154" s="157" t="s">
        <v>30</v>
      </c>
      <c r="B154" s="160">
        <v>52870</v>
      </c>
      <c r="C154" s="160">
        <v>16763</v>
      </c>
      <c r="D154" s="161">
        <v>31.706071496122561</v>
      </c>
      <c r="E154" s="160">
        <v>36107</v>
      </c>
      <c r="F154" s="161">
        <v>68.293928503877439</v>
      </c>
      <c r="G154" s="162">
        <v>2335</v>
      </c>
      <c r="H154" s="161">
        <f t="shared" si="21"/>
        <v>4.4164932854170607</v>
      </c>
      <c r="I154" s="162">
        <v>4874</v>
      </c>
      <c r="J154" s="161">
        <f t="shared" si="22"/>
        <v>9.2188386608662753</v>
      </c>
      <c r="K154" s="162">
        <v>1546</v>
      </c>
      <c r="L154" s="161">
        <f t="shared" si="23"/>
        <v>2.9241535842632871</v>
      </c>
      <c r="M154" s="162">
        <v>8647</v>
      </c>
      <c r="N154" s="161">
        <f t="shared" si="24"/>
        <v>16.35521089464725</v>
      </c>
      <c r="O154" s="162">
        <v>9162</v>
      </c>
      <c r="P154" s="161">
        <f t="shared" si="25"/>
        <v>17.329298278797051</v>
      </c>
      <c r="Q154" s="163">
        <v>7922</v>
      </c>
      <c r="R154" s="186">
        <f t="shared" si="26"/>
        <v>14.983922829581994</v>
      </c>
      <c r="S154" s="165">
        <v>1621</v>
      </c>
      <c r="T154" s="166">
        <f t="shared" si="27"/>
        <v>3.0660109703045206</v>
      </c>
    </row>
    <row r="155" spans="1:20">
      <c r="A155" s="394" t="s">
        <v>81</v>
      </c>
      <c r="B155" s="394"/>
      <c r="C155" s="394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</row>
    <row r="156" spans="1:20">
      <c r="A156" s="389" t="s">
        <v>90</v>
      </c>
      <c r="B156" s="389"/>
      <c r="C156" s="389"/>
      <c r="D156" s="389"/>
      <c r="E156" s="389"/>
      <c r="F156" s="389"/>
      <c r="G156" s="389"/>
      <c r="H156" s="389"/>
      <c r="I156" s="389"/>
      <c r="J156" s="389"/>
      <c r="K156" s="389"/>
      <c r="L156" s="389"/>
      <c r="M156" s="389"/>
      <c r="N156" s="389"/>
      <c r="O156" s="389"/>
      <c r="P156" s="389"/>
      <c r="Q156" s="389"/>
      <c r="R156" s="389"/>
      <c r="S156" s="389"/>
      <c r="T156" s="389"/>
    </row>
  </sheetData>
  <mergeCells count="95">
    <mergeCell ref="A3:T3"/>
    <mergeCell ref="A5:T5"/>
    <mergeCell ref="A6:A11"/>
    <mergeCell ref="B6:B10"/>
    <mergeCell ref="C6:T6"/>
    <mergeCell ref="C7:D10"/>
    <mergeCell ref="E7:T7"/>
    <mergeCell ref="E8:F10"/>
    <mergeCell ref="G8:T8"/>
    <mergeCell ref="G9:R9"/>
    <mergeCell ref="S9:T10"/>
    <mergeCell ref="G10:H10"/>
    <mergeCell ref="I10:J10"/>
    <mergeCell ref="K10:L10"/>
    <mergeCell ref="M10:N10"/>
    <mergeCell ref="O10:P10"/>
    <mergeCell ref="A129:T129"/>
    <mergeCell ref="I72:J72"/>
    <mergeCell ref="K72:L72"/>
    <mergeCell ref="M72:N72"/>
    <mergeCell ref="O72:P72"/>
    <mergeCell ref="Q72:R72"/>
    <mergeCell ref="A93:T93"/>
    <mergeCell ref="A94:T94"/>
    <mergeCell ref="A98:T98"/>
    <mergeCell ref="A99:A104"/>
    <mergeCell ref="B99:B103"/>
    <mergeCell ref="C99:T99"/>
    <mergeCell ref="Q103:R103"/>
    <mergeCell ref="A127:T127"/>
    <mergeCell ref="K103:L103"/>
    <mergeCell ref="M103:N103"/>
    <mergeCell ref="Q10:R10"/>
    <mergeCell ref="A32:T32"/>
    <mergeCell ref="A31:T31"/>
    <mergeCell ref="Q134:R134"/>
    <mergeCell ref="C100:D103"/>
    <mergeCell ref="E100:T100"/>
    <mergeCell ref="E101:F103"/>
    <mergeCell ref="A34:T34"/>
    <mergeCell ref="A36:T36"/>
    <mergeCell ref="G72:H72"/>
    <mergeCell ref="G101:T101"/>
    <mergeCell ref="G102:R102"/>
    <mergeCell ref="S102:T103"/>
    <mergeCell ref="G103:H103"/>
    <mergeCell ref="A96:T96"/>
    <mergeCell ref="I103:J103"/>
    <mergeCell ref="O103:P103"/>
    <mergeCell ref="A124:T124"/>
    <mergeCell ref="A125:T125"/>
    <mergeCell ref="A62:T62"/>
    <mergeCell ref="A63:T63"/>
    <mergeCell ref="A37:A42"/>
    <mergeCell ref="A65:T65"/>
    <mergeCell ref="A67:T67"/>
    <mergeCell ref="A68:A73"/>
    <mergeCell ref="B68:B72"/>
    <mergeCell ref="C68:T68"/>
    <mergeCell ref="C69:D72"/>
    <mergeCell ref="E69:T69"/>
    <mergeCell ref="E70:F72"/>
    <mergeCell ref="G70:T70"/>
    <mergeCell ref="G71:R71"/>
    <mergeCell ref="S71:T72"/>
    <mergeCell ref="B37:B41"/>
    <mergeCell ref="C37:T37"/>
    <mergeCell ref="C38:D41"/>
    <mergeCell ref="E38:T38"/>
    <mergeCell ref="A156:T156"/>
    <mergeCell ref="A130:A135"/>
    <mergeCell ref="B130:B134"/>
    <mergeCell ref="C130:T130"/>
    <mergeCell ref="C131:D134"/>
    <mergeCell ref="E131:T131"/>
    <mergeCell ref="E132:F134"/>
    <mergeCell ref="A155:T155"/>
    <mergeCell ref="G132:T132"/>
    <mergeCell ref="G133:R133"/>
    <mergeCell ref="S133:T134"/>
    <mergeCell ref="G134:H134"/>
    <mergeCell ref="I134:J134"/>
    <mergeCell ref="K134:L134"/>
    <mergeCell ref="M134:N134"/>
    <mergeCell ref="O134:P134"/>
    <mergeCell ref="E39:F41"/>
    <mergeCell ref="G39:T39"/>
    <mergeCell ref="G40:R40"/>
    <mergeCell ref="S40:T41"/>
    <mergeCell ref="G41:H41"/>
    <mergeCell ref="I41:J41"/>
    <mergeCell ref="K41:L41"/>
    <mergeCell ref="M41:N41"/>
    <mergeCell ref="O41:P41"/>
    <mergeCell ref="Q41:R41"/>
  </mergeCells>
  <hyperlinks>
    <hyperlink ref="A1" location="Inhalt!A9" display="Zurück zum Inhalt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zoomScale="80" zoomScaleNormal="80" workbookViewId="0"/>
  </sheetViews>
  <sheetFormatPr baseColWidth="10" defaultColWidth="10.85546875" defaultRowHeight="15"/>
  <cols>
    <col min="1" max="1" width="23.5703125" style="187" customWidth="1"/>
    <col min="2" max="2" width="15.28515625" style="187" customWidth="1"/>
    <col min="3" max="4" width="11.42578125" style="187" customWidth="1"/>
    <col min="5" max="16384" width="10.85546875" style="187"/>
  </cols>
  <sheetData>
    <row r="1" spans="1:4" ht="14.45" customHeight="1">
      <c r="A1" s="222" t="s">
        <v>39</v>
      </c>
    </row>
    <row r="2" spans="1:4" ht="14.45" customHeight="1">
      <c r="A2" s="222"/>
    </row>
    <row r="3" spans="1:4" customFormat="1" ht="23.25">
      <c r="A3" s="412">
        <v>2023</v>
      </c>
      <c r="B3" s="412"/>
      <c r="C3" s="412"/>
      <c r="D3" s="412"/>
    </row>
    <row r="4" spans="1:4" customFormat="1">
      <c r="A4" s="223"/>
    </row>
    <row r="5" spans="1:4" customFormat="1" ht="33" customHeight="1">
      <c r="A5" s="418" t="s">
        <v>104</v>
      </c>
      <c r="B5" s="418"/>
      <c r="C5" s="418"/>
      <c r="D5" s="418"/>
    </row>
    <row r="6" spans="1:4" customFormat="1" ht="14.25" customHeight="1" thickBot="1">
      <c r="A6" s="419" t="s">
        <v>0</v>
      </c>
      <c r="B6" s="421" t="s">
        <v>54</v>
      </c>
      <c r="C6" s="424" t="s">
        <v>2</v>
      </c>
      <c r="D6" s="425"/>
    </row>
    <row r="7" spans="1:4" customFormat="1" ht="15.75" thickBot="1">
      <c r="A7" s="420"/>
      <c r="B7" s="422"/>
      <c r="C7" s="426" t="s">
        <v>31</v>
      </c>
      <c r="D7" s="427"/>
    </row>
    <row r="8" spans="1:4" customFormat="1" ht="29.25" customHeight="1" thickBot="1">
      <c r="A8" s="420"/>
      <c r="B8" s="423"/>
      <c r="C8" s="423"/>
      <c r="D8" s="428"/>
    </row>
    <row r="9" spans="1:4" customFormat="1" ht="18.75" customHeight="1" thickBot="1">
      <c r="A9" s="420"/>
      <c r="B9" s="429" t="s">
        <v>10</v>
      </c>
      <c r="C9" s="430"/>
      <c r="D9" s="235" t="s">
        <v>51</v>
      </c>
    </row>
    <row r="10" spans="1:4" customFormat="1">
      <c r="A10" s="236" t="s">
        <v>12</v>
      </c>
      <c r="B10" s="122">
        <v>9414</v>
      </c>
      <c r="C10" s="123">
        <v>523</v>
      </c>
      <c r="D10" s="203">
        <f>C10/B10*100</f>
        <v>5.5555555555555554</v>
      </c>
    </row>
    <row r="11" spans="1:4" customFormat="1">
      <c r="A11" s="237" t="s">
        <v>13</v>
      </c>
      <c r="B11" s="124">
        <v>9343</v>
      </c>
      <c r="C11" s="125">
        <v>515</v>
      </c>
      <c r="D11" s="204">
        <f t="shared" ref="D11:D28" si="0">C11/B11*100</f>
        <v>5.5121481322915544</v>
      </c>
    </row>
    <row r="12" spans="1:4" customFormat="1">
      <c r="A12" s="236" t="s">
        <v>32</v>
      </c>
      <c r="B12" s="122">
        <v>2832</v>
      </c>
      <c r="C12" s="123">
        <v>526</v>
      </c>
      <c r="D12" s="203">
        <f t="shared" si="0"/>
        <v>18.573446327683616</v>
      </c>
    </row>
    <row r="13" spans="1:4" customFormat="1">
      <c r="A13" s="237" t="s">
        <v>15</v>
      </c>
      <c r="B13" s="124">
        <v>1627</v>
      </c>
      <c r="C13" s="125">
        <v>53</v>
      </c>
      <c r="D13" s="204">
        <f t="shared" si="0"/>
        <v>3.2575291948371237</v>
      </c>
    </row>
    <row r="14" spans="1:4" customFormat="1">
      <c r="A14" s="236" t="s">
        <v>16</v>
      </c>
      <c r="B14" s="122">
        <v>462</v>
      </c>
      <c r="C14" s="123">
        <v>102</v>
      </c>
      <c r="D14" s="203">
        <f t="shared" si="0"/>
        <v>22.077922077922079</v>
      </c>
    </row>
    <row r="15" spans="1:4" customFormat="1">
      <c r="A15" s="237" t="s">
        <v>17</v>
      </c>
      <c r="B15" s="124">
        <v>1165</v>
      </c>
      <c r="C15" s="125">
        <v>76</v>
      </c>
      <c r="D15" s="204">
        <f t="shared" si="0"/>
        <v>6.5236051502145926</v>
      </c>
    </row>
    <row r="16" spans="1:4" customFormat="1">
      <c r="A16" s="236" t="s">
        <v>18</v>
      </c>
      <c r="B16" s="122">
        <v>4308</v>
      </c>
      <c r="C16" s="123">
        <v>236</v>
      </c>
      <c r="D16" s="203">
        <f t="shared" si="0"/>
        <v>5.4781801299907151</v>
      </c>
    </row>
    <row r="17" spans="1:4" customFormat="1" ht="14.25" customHeight="1">
      <c r="A17" s="237" t="s">
        <v>19</v>
      </c>
      <c r="B17" s="124">
        <v>965</v>
      </c>
      <c r="C17" s="125">
        <v>43</v>
      </c>
      <c r="D17" s="204">
        <f t="shared" si="0"/>
        <v>4.4559585492227978</v>
      </c>
    </row>
    <row r="18" spans="1:4" customFormat="1">
      <c r="A18" s="236" t="s">
        <v>20</v>
      </c>
      <c r="B18" s="122">
        <v>5379</v>
      </c>
      <c r="C18" s="123">
        <v>397</v>
      </c>
      <c r="D18" s="203">
        <f t="shared" si="0"/>
        <v>7.3805540063208772</v>
      </c>
    </row>
    <row r="19" spans="1:4" customFormat="1">
      <c r="A19" s="237" t="s">
        <v>21</v>
      </c>
      <c r="B19" s="124">
        <v>10668</v>
      </c>
      <c r="C19" s="125">
        <v>1153</v>
      </c>
      <c r="D19" s="204">
        <f t="shared" si="0"/>
        <v>10.808023997000376</v>
      </c>
    </row>
    <row r="20" spans="1:4" customFormat="1">
      <c r="A20" s="236" t="s">
        <v>22</v>
      </c>
      <c r="B20" s="122">
        <v>2508</v>
      </c>
      <c r="C20" s="123">
        <v>42</v>
      </c>
      <c r="D20" s="203">
        <f t="shared" si="0"/>
        <v>1.6746411483253589</v>
      </c>
    </row>
    <row r="21" spans="1:4" customFormat="1">
      <c r="A21" s="237" t="s">
        <v>23</v>
      </c>
      <c r="B21" s="124">
        <v>474</v>
      </c>
      <c r="C21" s="125">
        <v>9</v>
      </c>
      <c r="D21" s="204">
        <f t="shared" si="0"/>
        <v>1.89873417721519</v>
      </c>
    </row>
    <row r="22" spans="1:4" customFormat="1">
      <c r="A22" s="236" t="s">
        <v>24</v>
      </c>
      <c r="B22" s="122">
        <v>2348</v>
      </c>
      <c r="C22" s="123">
        <v>73</v>
      </c>
      <c r="D22" s="203">
        <f t="shared" si="0"/>
        <v>3.1090289608177173</v>
      </c>
    </row>
    <row r="23" spans="1:4" customFormat="1">
      <c r="A23" s="237" t="s">
        <v>25</v>
      </c>
      <c r="B23" s="124">
        <v>1419</v>
      </c>
      <c r="C23" s="125">
        <v>17</v>
      </c>
      <c r="D23" s="204">
        <f t="shared" si="0"/>
        <v>1.1980267794221282</v>
      </c>
    </row>
    <row r="24" spans="1:4" customFormat="1">
      <c r="A24" s="236" t="s">
        <v>26</v>
      </c>
      <c r="B24" s="122">
        <v>1818</v>
      </c>
      <c r="C24" s="123">
        <v>132</v>
      </c>
      <c r="D24" s="205">
        <f t="shared" si="0"/>
        <v>7.2607260726072615</v>
      </c>
    </row>
    <row r="25" spans="1:4" customFormat="1" ht="15.75" thickBot="1">
      <c r="A25" s="237" t="s">
        <v>27</v>
      </c>
      <c r="B25" s="124">
        <v>1347</v>
      </c>
      <c r="C25" s="125">
        <v>15</v>
      </c>
      <c r="D25" s="204">
        <f t="shared" si="0"/>
        <v>1.1135857461024499</v>
      </c>
    </row>
    <row r="26" spans="1:4" customFormat="1">
      <c r="A26" s="238" t="s">
        <v>28</v>
      </c>
      <c r="B26" s="126">
        <v>45539</v>
      </c>
      <c r="C26" s="127">
        <v>3185</v>
      </c>
      <c r="D26" s="206">
        <f t="shared" si="0"/>
        <v>6.9940051384527555</v>
      </c>
    </row>
    <row r="27" spans="1:4" customFormat="1">
      <c r="A27" s="239" t="s">
        <v>29</v>
      </c>
      <c r="B27" s="128">
        <v>10538</v>
      </c>
      <c r="C27" s="129">
        <v>727</v>
      </c>
      <c r="D27" s="207">
        <f t="shared" si="0"/>
        <v>6.8988422850635791</v>
      </c>
    </row>
    <row r="28" spans="1:4" customFormat="1">
      <c r="A28" s="240" t="s">
        <v>30</v>
      </c>
      <c r="B28" s="208">
        <v>56077</v>
      </c>
      <c r="C28" s="209">
        <v>3912</v>
      </c>
      <c r="D28" s="210">
        <f t="shared" si="0"/>
        <v>6.9761221178023085</v>
      </c>
    </row>
    <row r="29" spans="1:4" customFormat="1">
      <c r="A29" s="410" t="s">
        <v>82</v>
      </c>
      <c r="B29" s="410"/>
      <c r="C29" s="410"/>
      <c r="D29" s="410"/>
    </row>
    <row r="30" spans="1:4" customFormat="1" ht="49.5" customHeight="1">
      <c r="A30" s="414" t="s">
        <v>87</v>
      </c>
      <c r="B30" s="414"/>
      <c r="C30" s="414"/>
      <c r="D30" s="414"/>
    </row>
    <row r="31" spans="1:4" ht="14.45" customHeight="1">
      <c r="A31" s="137"/>
    </row>
    <row r="32" spans="1:4" ht="23.25">
      <c r="A32" s="412">
        <v>2022</v>
      </c>
      <c r="B32" s="412"/>
      <c r="C32" s="412"/>
      <c r="D32" s="412"/>
    </row>
    <row r="33" spans="1:4">
      <c r="A33" s="137"/>
    </row>
    <row r="34" spans="1:4" ht="30" customHeight="1">
      <c r="A34" s="413" t="s">
        <v>56</v>
      </c>
      <c r="B34" s="413"/>
      <c r="C34" s="413"/>
      <c r="D34" s="413"/>
    </row>
    <row r="35" spans="1:4">
      <c r="A35" s="401" t="s">
        <v>0</v>
      </c>
      <c r="B35" s="403" t="s">
        <v>54</v>
      </c>
      <c r="C35" s="404" t="s">
        <v>2</v>
      </c>
      <c r="D35" s="405"/>
    </row>
    <row r="36" spans="1:4">
      <c r="A36" s="401"/>
      <c r="B36" s="403"/>
      <c r="C36" s="406" t="s">
        <v>31</v>
      </c>
      <c r="D36" s="407"/>
    </row>
    <row r="37" spans="1:4" ht="39" customHeight="1">
      <c r="A37" s="401"/>
      <c r="B37" s="403"/>
      <c r="C37" s="406"/>
      <c r="D37" s="407"/>
    </row>
    <row r="38" spans="1:4" ht="14.45" customHeight="1" thickBot="1">
      <c r="A38" s="402"/>
      <c r="B38" s="408" t="s">
        <v>10</v>
      </c>
      <c r="C38" s="409"/>
      <c r="D38" s="138" t="s">
        <v>11</v>
      </c>
    </row>
    <row r="39" spans="1:4" ht="14.45" customHeight="1">
      <c r="A39" s="190" t="s">
        <v>12</v>
      </c>
      <c r="B39" s="114">
        <v>9245</v>
      </c>
      <c r="C39" s="115">
        <v>514</v>
      </c>
      <c r="D39" s="191">
        <v>5.5597620335316389</v>
      </c>
    </row>
    <row r="40" spans="1:4" ht="14.45" customHeight="1">
      <c r="A40" s="192" t="s">
        <v>13</v>
      </c>
      <c r="B40" s="116">
        <v>9193</v>
      </c>
      <c r="C40" s="117">
        <v>531</v>
      </c>
      <c r="D40" s="193">
        <v>5.7761340150114213</v>
      </c>
    </row>
    <row r="41" spans="1:4" ht="14.45" customHeight="1">
      <c r="A41" s="190" t="s">
        <v>32</v>
      </c>
      <c r="B41" s="114">
        <v>2787</v>
      </c>
      <c r="C41" s="115">
        <v>554</v>
      </c>
      <c r="D41" s="191">
        <v>19.878005023322569</v>
      </c>
    </row>
    <row r="42" spans="1:4" ht="14.45" customHeight="1">
      <c r="A42" s="192" t="s">
        <v>15</v>
      </c>
      <c r="B42" s="116">
        <v>1598</v>
      </c>
      <c r="C42" s="117">
        <v>75</v>
      </c>
      <c r="D42" s="193">
        <v>4.693366708385482</v>
      </c>
    </row>
    <row r="43" spans="1:4" ht="14.45" customHeight="1">
      <c r="A43" s="190" t="s">
        <v>16</v>
      </c>
      <c r="B43" s="114">
        <v>456</v>
      </c>
      <c r="C43" s="115">
        <v>99</v>
      </c>
      <c r="D43" s="191">
        <v>21.710526315789476</v>
      </c>
    </row>
    <row r="44" spans="1:4" ht="14.45" customHeight="1">
      <c r="A44" s="192" t="s">
        <v>17</v>
      </c>
      <c r="B44" s="116">
        <v>1157</v>
      </c>
      <c r="C44" s="117">
        <v>68</v>
      </c>
      <c r="D44" s="193">
        <v>5.8772687986171137</v>
      </c>
    </row>
    <row r="45" spans="1:4" ht="14.45" customHeight="1">
      <c r="A45" s="190" t="s">
        <v>18</v>
      </c>
      <c r="B45" s="114">
        <v>4270</v>
      </c>
      <c r="C45" s="115">
        <v>240</v>
      </c>
      <c r="D45" s="191">
        <v>5.6206088992974239</v>
      </c>
    </row>
    <row r="46" spans="1:4" ht="14.45" customHeight="1">
      <c r="A46" s="192" t="s">
        <v>19</v>
      </c>
      <c r="B46" s="116">
        <v>964</v>
      </c>
      <c r="C46" s="117">
        <v>48</v>
      </c>
      <c r="D46" s="193">
        <v>4.9792531120331951</v>
      </c>
    </row>
    <row r="47" spans="1:4" ht="14.45" customHeight="1">
      <c r="A47" s="190" t="s">
        <v>20</v>
      </c>
      <c r="B47" s="114">
        <v>5258</v>
      </c>
      <c r="C47" s="115">
        <v>406</v>
      </c>
      <c r="D47" s="191">
        <v>7.7215671357930766</v>
      </c>
    </row>
    <row r="48" spans="1:4" ht="14.45" customHeight="1">
      <c r="A48" s="192" t="s">
        <v>21</v>
      </c>
      <c r="B48" s="116">
        <v>10600</v>
      </c>
      <c r="C48" s="117">
        <v>1159</v>
      </c>
      <c r="D48" s="193">
        <v>10.933962264150944</v>
      </c>
    </row>
    <row r="49" spans="1:4" ht="14.45" customHeight="1">
      <c r="A49" s="190" t="s">
        <v>22</v>
      </c>
      <c r="B49" s="114">
        <v>2499</v>
      </c>
      <c r="C49" s="115">
        <v>44</v>
      </c>
      <c r="D49" s="191">
        <v>1.7607042817126852</v>
      </c>
    </row>
    <row r="50" spans="1:4" ht="14.45" customHeight="1">
      <c r="A50" s="192" t="s">
        <v>23</v>
      </c>
      <c r="B50" s="116">
        <v>472</v>
      </c>
      <c r="C50" s="117">
        <v>10</v>
      </c>
      <c r="D50" s="193">
        <v>2.1186440677966099</v>
      </c>
    </row>
    <row r="51" spans="1:4" ht="14.45" customHeight="1">
      <c r="A51" s="190" t="s">
        <v>24</v>
      </c>
      <c r="B51" s="114">
        <v>2371</v>
      </c>
      <c r="C51" s="115">
        <v>78</v>
      </c>
      <c r="D51" s="191">
        <v>3.2897511598481652</v>
      </c>
    </row>
    <row r="52" spans="1:4" ht="14.45" customHeight="1">
      <c r="A52" s="192" t="s">
        <v>25</v>
      </c>
      <c r="B52" s="116">
        <v>1418</v>
      </c>
      <c r="C52" s="117">
        <v>24</v>
      </c>
      <c r="D52" s="193">
        <v>1.692524682651622</v>
      </c>
    </row>
    <row r="53" spans="1:4" ht="14.45" customHeight="1">
      <c r="A53" s="190" t="s">
        <v>26</v>
      </c>
      <c r="B53" s="114">
        <v>1792</v>
      </c>
      <c r="C53" s="115">
        <v>137</v>
      </c>
      <c r="D53" s="194">
        <v>7.6450892857142865</v>
      </c>
    </row>
    <row r="54" spans="1:4" ht="14.45" customHeight="1" thickBot="1">
      <c r="A54" s="192" t="s">
        <v>27</v>
      </c>
      <c r="B54" s="116">
        <v>1342</v>
      </c>
      <c r="C54" s="117">
        <v>13</v>
      </c>
      <c r="D54" s="193">
        <v>0.9687034277198211</v>
      </c>
    </row>
    <row r="55" spans="1:4" ht="14.45" customHeight="1">
      <c r="A55" s="195" t="s">
        <v>28</v>
      </c>
      <c r="B55" s="118">
        <v>44942</v>
      </c>
      <c r="C55" s="119">
        <v>3208</v>
      </c>
      <c r="D55" s="196">
        <v>7.1380890926082508</v>
      </c>
    </row>
    <row r="56" spans="1:4" ht="14.45" customHeight="1">
      <c r="A56" s="197" t="s">
        <v>29</v>
      </c>
      <c r="B56" s="120">
        <v>10480</v>
      </c>
      <c r="C56" s="121">
        <v>792</v>
      </c>
      <c r="D56" s="198">
        <v>7.557251908396946</v>
      </c>
    </row>
    <row r="57" spans="1:4" ht="14.45" customHeight="1">
      <c r="A57" s="199" t="s">
        <v>30</v>
      </c>
      <c r="B57" s="200">
        <v>55422</v>
      </c>
      <c r="C57" s="201">
        <v>4000</v>
      </c>
      <c r="D57" s="202">
        <v>7.2173505106275488</v>
      </c>
    </row>
    <row r="58" spans="1:4" ht="14.45" customHeight="1">
      <c r="A58" s="410" t="s">
        <v>82</v>
      </c>
      <c r="B58" s="410"/>
      <c r="C58" s="410"/>
      <c r="D58" s="410"/>
    </row>
    <row r="59" spans="1:4" ht="45.75" customHeight="1">
      <c r="A59" s="414" t="s">
        <v>86</v>
      </c>
      <c r="B59" s="414"/>
      <c r="C59" s="414"/>
      <c r="D59" s="414"/>
    </row>
    <row r="61" spans="1:4" ht="23.25">
      <c r="A61" s="412">
        <v>2021</v>
      </c>
      <c r="B61" s="412"/>
      <c r="C61" s="412"/>
      <c r="D61" s="412"/>
    </row>
    <row r="62" spans="1:4" s="188" customFormat="1" ht="17.25" customHeight="1"/>
    <row r="63" spans="1:4" ht="30" customHeight="1">
      <c r="A63" s="413" t="s">
        <v>55</v>
      </c>
      <c r="B63" s="413"/>
      <c r="C63" s="413"/>
      <c r="D63" s="413"/>
    </row>
    <row r="64" spans="1:4" ht="15" customHeight="1">
      <c r="A64" s="401" t="s">
        <v>0</v>
      </c>
      <c r="B64" s="403" t="s">
        <v>54</v>
      </c>
      <c r="C64" s="404" t="s">
        <v>2</v>
      </c>
      <c r="D64" s="405"/>
    </row>
    <row r="65" spans="1:9" ht="15" customHeight="1">
      <c r="A65" s="401"/>
      <c r="B65" s="403"/>
      <c r="C65" s="406" t="s">
        <v>31</v>
      </c>
      <c r="D65" s="407"/>
    </row>
    <row r="66" spans="1:9" ht="42.75" customHeight="1">
      <c r="A66" s="401"/>
      <c r="B66" s="403"/>
      <c r="C66" s="406"/>
      <c r="D66" s="407"/>
    </row>
    <row r="67" spans="1:9" ht="14.45" customHeight="1" thickBot="1">
      <c r="A67" s="402"/>
      <c r="B67" s="408" t="s">
        <v>10</v>
      </c>
      <c r="C67" s="409"/>
      <c r="D67" s="138" t="s">
        <v>11</v>
      </c>
    </row>
    <row r="68" spans="1:9" ht="14.45" customHeight="1">
      <c r="A68" s="190" t="s">
        <v>12</v>
      </c>
      <c r="B68" s="114">
        <v>9081</v>
      </c>
      <c r="C68" s="115">
        <v>503</v>
      </c>
      <c r="D68" s="191">
        <f t="shared" ref="D68:D86" si="1">C68/B68*100</f>
        <v>5.5390375509305141</v>
      </c>
    </row>
    <row r="69" spans="1:9" ht="14.45" customHeight="1">
      <c r="A69" s="192" t="s">
        <v>13</v>
      </c>
      <c r="B69" s="116">
        <v>8960</v>
      </c>
      <c r="C69" s="117">
        <v>516</v>
      </c>
      <c r="D69" s="193">
        <f t="shared" si="1"/>
        <v>5.7589285714285712</v>
      </c>
    </row>
    <row r="70" spans="1:9" ht="14.45" customHeight="1">
      <c r="A70" s="190" t="s">
        <v>32</v>
      </c>
      <c r="B70" s="114">
        <v>2718</v>
      </c>
      <c r="C70" s="115">
        <v>548</v>
      </c>
      <c r="D70" s="191">
        <f t="shared" si="1"/>
        <v>20.161883738042679</v>
      </c>
    </row>
    <row r="71" spans="1:9" ht="14.45" customHeight="1">
      <c r="A71" s="192" t="s">
        <v>15</v>
      </c>
      <c r="B71" s="116">
        <v>1578</v>
      </c>
      <c r="C71" s="117">
        <v>73</v>
      </c>
      <c r="D71" s="193">
        <f t="shared" si="1"/>
        <v>4.6261089987325725</v>
      </c>
    </row>
    <row r="72" spans="1:9" ht="14.45" customHeight="1">
      <c r="A72" s="190" t="s">
        <v>16</v>
      </c>
      <c r="B72" s="114">
        <v>448</v>
      </c>
      <c r="C72" s="115">
        <v>111</v>
      </c>
      <c r="D72" s="191">
        <f t="shared" si="1"/>
        <v>24.776785714285715</v>
      </c>
    </row>
    <row r="73" spans="1:9" ht="14.45" customHeight="1">
      <c r="A73" s="192" t="s">
        <v>17</v>
      </c>
      <c r="B73" s="116">
        <v>1143</v>
      </c>
      <c r="C73" s="117">
        <v>77</v>
      </c>
      <c r="D73" s="193">
        <f t="shared" si="1"/>
        <v>6.7366579177602803</v>
      </c>
    </row>
    <row r="74" spans="1:9" ht="14.45" customHeight="1">
      <c r="A74" s="190" t="s">
        <v>18</v>
      </c>
      <c r="B74" s="114">
        <v>4210</v>
      </c>
      <c r="C74" s="115">
        <v>240</v>
      </c>
      <c r="D74" s="191">
        <f t="shared" si="1"/>
        <v>5.7007125890736345</v>
      </c>
    </row>
    <row r="75" spans="1:9" ht="14.45" customHeight="1">
      <c r="A75" s="192" t="s">
        <v>19</v>
      </c>
      <c r="B75" s="116">
        <v>956</v>
      </c>
      <c r="C75" s="117">
        <v>50</v>
      </c>
      <c r="D75" s="193">
        <f t="shared" si="1"/>
        <v>5.2301255230125516</v>
      </c>
      <c r="I75" s="189"/>
    </row>
    <row r="76" spans="1:9" ht="14.45" customHeight="1">
      <c r="A76" s="190" t="s">
        <v>20</v>
      </c>
      <c r="B76" s="114">
        <v>5139</v>
      </c>
      <c r="C76" s="115">
        <v>430</v>
      </c>
      <c r="D76" s="191">
        <f t="shared" si="1"/>
        <v>8.3673866510994355</v>
      </c>
    </row>
    <row r="77" spans="1:9" ht="14.45" customHeight="1">
      <c r="A77" s="192" t="s">
        <v>21</v>
      </c>
      <c r="B77" s="116">
        <v>10538</v>
      </c>
      <c r="C77" s="117">
        <v>1145</v>
      </c>
      <c r="D77" s="193">
        <f t="shared" si="1"/>
        <v>10.865439362307839</v>
      </c>
    </row>
    <row r="78" spans="1:9" ht="14.45" customHeight="1">
      <c r="A78" s="190" t="s">
        <v>22</v>
      </c>
      <c r="B78" s="114">
        <v>2492</v>
      </c>
      <c r="C78" s="115">
        <v>44</v>
      </c>
      <c r="D78" s="191">
        <f t="shared" si="1"/>
        <v>1.7656500802568218</v>
      </c>
    </row>
    <row r="79" spans="1:9" ht="14.45" customHeight="1">
      <c r="A79" s="192" t="s">
        <v>23</v>
      </c>
      <c r="B79" s="116">
        <v>471</v>
      </c>
      <c r="C79" s="117">
        <v>9</v>
      </c>
      <c r="D79" s="193">
        <f t="shared" si="1"/>
        <v>1.910828025477707</v>
      </c>
    </row>
    <row r="80" spans="1:9" ht="14.45" customHeight="1">
      <c r="A80" s="190" t="s">
        <v>24</v>
      </c>
      <c r="B80" s="114">
        <v>2358</v>
      </c>
      <c r="C80" s="115">
        <v>76</v>
      </c>
      <c r="D80" s="191">
        <f t="shared" si="1"/>
        <v>3.2230703986429172</v>
      </c>
    </row>
    <row r="81" spans="1:4" ht="14.45" customHeight="1">
      <c r="A81" s="192" t="s">
        <v>25</v>
      </c>
      <c r="B81" s="116">
        <v>1411</v>
      </c>
      <c r="C81" s="117">
        <v>21</v>
      </c>
      <c r="D81" s="193">
        <f t="shared" si="1"/>
        <v>1.48830616583983</v>
      </c>
    </row>
    <row r="82" spans="1:4" ht="14.45" customHeight="1">
      <c r="A82" s="190" t="s">
        <v>26</v>
      </c>
      <c r="B82" s="114">
        <v>1789</v>
      </c>
      <c r="C82" s="115">
        <v>142</v>
      </c>
      <c r="D82" s="194">
        <f t="shared" si="1"/>
        <v>7.9373951928451643</v>
      </c>
    </row>
    <row r="83" spans="1:4" ht="14.45" customHeight="1" thickBot="1">
      <c r="A83" s="192" t="s">
        <v>27</v>
      </c>
      <c r="B83" s="116">
        <v>1335</v>
      </c>
      <c r="C83" s="117">
        <v>13</v>
      </c>
      <c r="D83" s="193">
        <f t="shared" si="1"/>
        <v>0.97378277153558046</v>
      </c>
    </row>
    <row r="84" spans="1:4" ht="14.45" customHeight="1">
      <c r="A84" s="195" t="s">
        <v>28</v>
      </c>
      <c r="B84" s="118">
        <f>SUM(B68:B69,B72,B73,B74,B76,B77,B78,B79,B82)</f>
        <v>44271</v>
      </c>
      <c r="C84" s="119">
        <v>3217</v>
      </c>
      <c r="D84" s="196">
        <f t="shared" si="1"/>
        <v>7.2666079374759995</v>
      </c>
    </row>
    <row r="85" spans="1:4" ht="14.45" customHeight="1">
      <c r="A85" s="197" t="s">
        <v>29</v>
      </c>
      <c r="B85" s="120">
        <f>SUM(B70,B71,B75,B80,B81,B83)</f>
        <v>10356</v>
      </c>
      <c r="C85" s="121">
        <v>781</v>
      </c>
      <c r="D85" s="198">
        <f t="shared" si="1"/>
        <v>7.5415218230977219</v>
      </c>
    </row>
    <row r="86" spans="1:4" ht="14.45" customHeight="1">
      <c r="A86" s="199" t="s">
        <v>30</v>
      </c>
      <c r="B86" s="200">
        <f>SUM(B68:B83)</f>
        <v>54627</v>
      </c>
      <c r="C86" s="201">
        <v>3998</v>
      </c>
      <c r="D86" s="202">
        <f t="shared" si="1"/>
        <v>7.3187251725337283</v>
      </c>
    </row>
    <row r="87" spans="1:4" ht="14.25" customHeight="1">
      <c r="A87" s="410" t="s">
        <v>82</v>
      </c>
      <c r="B87" s="410"/>
      <c r="C87" s="410"/>
      <c r="D87" s="410"/>
    </row>
    <row r="88" spans="1:4" ht="44.25" customHeight="1">
      <c r="A88" s="414" t="s">
        <v>88</v>
      </c>
      <c r="B88" s="414"/>
      <c r="C88" s="414"/>
      <c r="D88" s="414"/>
    </row>
    <row r="90" spans="1:4" ht="23.25">
      <c r="A90" s="412">
        <v>2020</v>
      </c>
      <c r="B90" s="412"/>
      <c r="C90" s="412"/>
      <c r="D90" s="412"/>
    </row>
    <row r="92" spans="1:4" ht="32.25" customHeight="1">
      <c r="A92" s="413" t="s">
        <v>57</v>
      </c>
      <c r="B92" s="413"/>
      <c r="C92" s="413"/>
      <c r="D92" s="413"/>
    </row>
    <row r="93" spans="1:4">
      <c r="A93" s="401" t="s">
        <v>0</v>
      </c>
      <c r="B93" s="403" t="s">
        <v>54</v>
      </c>
      <c r="C93" s="404" t="s">
        <v>2</v>
      </c>
      <c r="D93" s="405"/>
    </row>
    <row r="94" spans="1:4">
      <c r="A94" s="401"/>
      <c r="B94" s="403"/>
      <c r="C94" s="406" t="s">
        <v>31</v>
      </c>
      <c r="D94" s="407"/>
    </row>
    <row r="95" spans="1:4" ht="43.5" customHeight="1">
      <c r="A95" s="401"/>
      <c r="B95" s="403"/>
      <c r="C95" s="406"/>
      <c r="D95" s="407"/>
    </row>
    <row r="96" spans="1:4" ht="14.45" customHeight="1" thickBot="1">
      <c r="A96" s="402"/>
      <c r="B96" s="408" t="s">
        <v>10</v>
      </c>
      <c r="C96" s="409"/>
      <c r="D96" s="138" t="s">
        <v>11</v>
      </c>
    </row>
    <row r="97" spans="1:4" ht="14.45" customHeight="1">
      <c r="A97" s="190" t="s">
        <v>12</v>
      </c>
      <c r="B97" s="122">
        <v>8878</v>
      </c>
      <c r="C97" s="123">
        <v>508</v>
      </c>
      <c r="D97" s="203">
        <f t="shared" ref="D97:D115" si="2">C97/B97*100</f>
        <v>5.7220094615904484</v>
      </c>
    </row>
    <row r="98" spans="1:4" ht="14.45" customHeight="1">
      <c r="A98" s="192" t="s">
        <v>13</v>
      </c>
      <c r="B98" s="124">
        <v>8766</v>
      </c>
      <c r="C98" s="125">
        <v>535</v>
      </c>
      <c r="D98" s="204">
        <f t="shared" si="2"/>
        <v>6.103125712981976</v>
      </c>
    </row>
    <row r="99" spans="1:4" ht="14.45" customHeight="1">
      <c r="A99" s="190" t="s">
        <v>32</v>
      </c>
      <c r="B99" s="122">
        <v>2663</v>
      </c>
      <c r="C99" s="123">
        <v>551</v>
      </c>
      <c r="D99" s="203">
        <f t="shared" si="2"/>
        <v>20.690950056327452</v>
      </c>
    </row>
    <row r="100" spans="1:4" ht="14.45" customHeight="1">
      <c r="A100" s="192" t="s">
        <v>15</v>
      </c>
      <c r="B100" s="124">
        <v>1565</v>
      </c>
      <c r="C100" s="125">
        <v>72</v>
      </c>
      <c r="D100" s="204">
        <f t="shared" si="2"/>
        <v>4.600638977635783</v>
      </c>
    </row>
    <row r="101" spans="1:4" ht="14.45" customHeight="1">
      <c r="A101" s="190" t="s">
        <v>16</v>
      </c>
      <c r="B101" s="122">
        <v>437</v>
      </c>
      <c r="C101" s="123">
        <v>111</v>
      </c>
      <c r="D101" s="203">
        <f t="shared" si="2"/>
        <v>25.400457665903893</v>
      </c>
    </row>
    <row r="102" spans="1:4" ht="14.45" customHeight="1">
      <c r="A102" s="192" t="s">
        <v>17</v>
      </c>
      <c r="B102" s="124">
        <v>1126</v>
      </c>
      <c r="C102" s="125">
        <v>76</v>
      </c>
      <c r="D102" s="204">
        <f t="shared" si="2"/>
        <v>6.74955595026643</v>
      </c>
    </row>
    <row r="103" spans="1:4" ht="14.45" customHeight="1">
      <c r="A103" s="190" t="s">
        <v>18</v>
      </c>
      <c r="B103" s="122">
        <v>4157</v>
      </c>
      <c r="C103" s="123">
        <v>236</v>
      </c>
      <c r="D103" s="203">
        <f t="shared" si="2"/>
        <v>5.6771710368053885</v>
      </c>
    </row>
    <row r="104" spans="1:4" ht="14.45" customHeight="1">
      <c r="A104" s="192" t="s">
        <v>19</v>
      </c>
      <c r="B104" s="124">
        <v>952</v>
      </c>
      <c r="C104" s="125">
        <v>48</v>
      </c>
      <c r="D104" s="204">
        <f t="shared" si="2"/>
        <v>5.0420168067226889</v>
      </c>
    </row>
    <row r="105" spans="1:4" ht="14.45" customHeight="1">
      <c r="A105" s="190" t="s">
        <v>20</v>
      </c>
      <c r="B105" s="122">
        <v>5045</v>
      </c>
      <c r="C105" s="123">
        <v>421</v>
      </c>
      <c r="D105" s="203">
        <f t="shared" si="2"/>
        <v>8.344895936570861</v>
      </c>
    </row>
    <row r="106" spans="1:4" ht="14.45" customHeight="1">
      <c r="A106" s="192" t="s">
        <v>21</v>
      </c>
      <c r="B106" s="124">
        <v>10347</v>
      </c>
      <c r="C106" s="125">
        <v>1155</v>
      </c>
      <c r="D106" s="204">
        <f t="shared" si="2"/>
        <v>11.162655842273123</v>
      </c>
    </row>
    <row r="107" spans="1:4" ht="14.45" customHeight="1">
      <c r="A107" s="190" t="s">
        <v>22</v>
      </c>
      <c r="B107" s="122">
        <v>2470</v>
      </c>
      <c r="C107" s="123">
        <v>45</v>
      </c>
      <c r="D107" s="203">
        <f t="shared" si="2"/>
        <v>1.8218623481781375</v>
      </c>
    </row>
    <row r="108" spans="1:4" ht="14.45" customHeight="1">
      <c r="A108" s="192" t="s">
        <v>23</v>
      </c>
      <c r="B108" s="124">
        <v>470</v>
      </c>
      <c r="C108" s="125">
        <v>10</v>
      </c>
      <c r="D108" s="204">
        <f t="shared" si="2"/>
        <v>2.1276595744680851</v>
      </c>
    </row>
    <row r="109" spans="1:4" ht="14.45" customHeight="1">
      <c r="A109" s="190" t="s">
        <v>24</v>
      </c>
      <c r="B109" s="122">
        <v>2348</v>
      </c>
      <c r="C109" s="123">
        <v>72</v>
      </c>
      <c r="D109" s="203">
        <f t="shared" si="2"/>
        <v>3.0664395229982966</v>
      </c>
    </row>
    <row r="110" spans="1:4" ht="14.45" customHeight="1">
      <c r="A110" s="192" t="s">
        <v>25</v>
      </c>
      <c r="B110" s="124">
        <v>1414</v>
      </c>
      <c r="C110" s="125">
        <v>19</v>
      </c>
      <c r="D110" s="204">
        <f t="shared" si="2"/>
        <v>1.3437057991513437</v>
      </c>
    </row>
    <row r="111" spans="1:4" ht="14.45" customHeight="1">
      <c r="A111" s="190" t="s">
        <v>26</v>
      </c>
      <c r="B111" s="122">
        <v>1774</v>
      </c>
      <c r="C111" s="123">
        <v>145</v>
      </c>
      <c r="D111" s="205">
        <f t="shared" si="2"/>
        <v>8.1736189402480264</v>
      </c>
    </row>
    <row r="112" spans="1:4" ht="14.45" customHeight="1" thickBot="1">
      <c r="A112" s="192" t="s">
        <v>27</v>
      </c>
      <c r="B112" s="124">
        <v>1330</v>
      </c>
      <c r="C112" s="125">
        <v>14</v>
      </c>
      <c r="D112" s="204">
        <f t="shared" si="2"/>
        <v>1.0526315789473684</v>
      </c>
    </row>
    <row r="113" spans="1:4" ht="14.45" customHeight="1">
      <c r="A113" s="195" t="s">
        <v>28</v>
      </c>
      <c r="B113" s="126">
        <f>SUM(B97:B98,B101,B102,B103,B105,B106,B107,B108,B111)</f>
        <v>43470</v>
      </c>
      <c r="C113" s="127">
        <v>3242</v>
      </c>
      <c r="D113" s="206">
        <f t="shared" si="2"/>
        <v>7.4580170232344143</v>
      </c>
    </row>
    <row r="114" spans="1:4" ht="14.45" customHeight="1">
      <c r="A114" s="197" t="s">
        <v>29</v>
      </c>
      <c r="B114" s="128">
        <f>SUM(B99,B100,B104,B109,B110,B112)</f>
        <v>10272</v>
      </c>
      <c r="C114" s="129">
        <v>776</v>
      </c>
      <c r="D114" s="207">
        <f t="shared" si="2"/>
        <v>7.5545171339563861</v>
      </c>
    </row>
    <row r="115" spans="1:4" ht="14.45" customHeight="1">
      <c r="A115" s="199" t="s">
        <v>30</v>
      </c>
      <c r="B115" s="208">
        <f>SUM(B97:B112)</f>
        <v>53742</v>
      </c>
      <c r="C115" s="209">
        <v>4018</v>
      </c>
      <c r="D115" s="210">
        <f t="shared" si="2"/>
        <v>7.4764616128912209</v>
      </c>
    </row>
    <row r="116" spans="1:4" ht="14.45" customHeight="1">
      <c r="A116" s="410" t="s">
        <v>82</v>
      </c>
      <c r="B116" s="410"/>
      <c r="C116" s="410"/>
      <c r="D116" s="410"/>
    </row>
    <row r="117" spans="1:4" ht="44.25" customHeight="1">
      <c r="A117" s="414" t="s">
        <v>89</v>
      </c>
      <c r="B117" s="414"/>
      <c r="C117" s="414"/>
      <c r="D117" s="414"/>
    </row>
    <row r="119" spans="1:4" ht="23.25">
      <c r="A119" s="412">
        <v>2019</v>
      </c>
      <c r="B119" s="412"/>
      <c r="C119" s="412"/>
      <c r="D119" s="412"/>
    </row>
    <row r="121" spans="1:4" ht="33.75" customHeight="1">
      <c r="A121" s="415" t="s">
        <v>58</v>
      </c>
      <c r="B121" s="415"/>
      <c r="C121" s="415"/>
      <c r="D121" s="415"/>
    </row>
    <row r="122" spans="1:4">
      <c r="A122" s="416" t="s">
        <v>0</v>
      </c>
      <c r="B122" s="403" t="s">
        <v>54</v>
      </c>
      <c r="C122" s="404" t="s">
        <v>2</v>
      </c>
      <c r="D122" s="405"/>
    </row>
    <row r="123" spans="1:4">
      <c r="A123" s="416"/>
      <c r="B123" s="403"/>
      <c r="C123" s="406" t="s">
        <v>31</v>
      </c>
      <c r="D123" s="407"/>
    </row>
    <row r="124" spans="1:4" ht="43.5" customHeight="1">
      <c r="A124" s="416"/>
      <c r="B124" s="403"/>
      <c r="C124" s="406"/>
      <c r="D124" s="407"/>
    </row>
    <row r="125" spans="1:4" ht="14.45" customHeight="1" thickBot="1">
      <c r="A125" s="417"/>
      <c r="B125" s="408" t="s">
        <v>10</v>
      </c>
      <c r="C125" s="409"/>
      <c r="D125" s="138" t="s">
        <v>11</v>
      </c>
    </row>
    <row r="126" spans="1:4" ht="14.45" customHeight="1">
      <c r="A126" s="211" t="s">
        <v>12</v>
      </c>
      <c r="B126" s="114">
        <v>8712</v>
      </c>
      <c r="C126" s="130">
        <v>493</v>
      </c>
      <c r="D126" s="191">
        <f>C126/B126*100</f>
        <v>5.6588613406795227</v>
      </c>
    </row>
    <row r="127" spans="1:4" ht="14.45" customHeight="1">
      <c r="A127" s="212" t="s">
        <v>13</v>
      </c>
      <c r="B127" s="116">
        <v>8594</v>
      </c>
      <c r="C127" s="131">
        <v>527</v>
      </c>
      <c r="D127" s="193">
        <f t="shared" ref="D127:D144" si="3">C127/B127*100</f>
        <v>6.1321852455201302</v>
      </c>
    </row>
    <row r="128" spans="1:4" ht="14.45" customHeight="1">
      <c r="A128" s="211" t="s">
        <v>32</v>
      </c>
      <c r="B128" s="114">
        <v>2600</v>
      </c>
      <c r="C128" s="130">
        <v>572</v>
      </c>
      <c r="D128" s="191">
        <f t="shared" si="3"/>
        <v>22</v>
      </c>
    </row>
    <row r="129" spans="1:4" ht="14.45" customHeight="1">
      <c r="A129" s="212" t="s">
        <v>15</v>
      </c>
      <c r="B129" s="116">
        <v>1538</v>
      </c>
      <c r="C129" s="131">
        <v>73</v>
      </c>
      <c r="D129" s="193">
        <f t="shared" si="3"/>
        <v>4.746423927178153</v>
      </c>
    </row>
    <row r="130" spans="1:4" ht="14.45" customHeight="1">
      <c r="A130" s="211" t="s">
        <v>16</v>
      </c>
      <c r="B130" s="114">
        <v>431</v>
      </c>
      <c r="C130" s="130">
        <v>108</v>
      </c>
      <c r="D130" s="191">
        <f t="shared" si="3"/>
        <v>25.05800464037123</v>
      </c>
    </row>
    <row r="131" spans="1:4" ht="14.45" customHeight="1">
      <c r="A131" s="212" t="s">
        <v>17</v>
      </c>
      <c r="B131" s="116">
        <v>1099</v>
      </c>
      <c r="C131" s="131">
        <v>72</v>
      </c>
      <c r="D131" s="193">
        <f t="shared" si="3"/>
        <v>6.5514103730664246</v>
      </c>
    </row>
    <row r="132" spans="1:4" ht="14.45" customHeight="1">
      <c r="A132" s="211" t="s">
        <v>18</v>
      </c>
      <c r="B132" s="114">
        <v>4098</v>
      </c>
      <c r="C132" s="130">
        <v>242</v>
      </c>
      <c r="D132" s="191">
        <f t="shared" si="3"/>
        <v>5.9053196681307956</v>
      </c>
    </row>
    <row r="133" spans="1:4" ht="14.45" customHeight="1">
      <c r="A133" s="212" t="s">
        <v>19</v>
      </c>
      <c r="B133" s="116">
        <v>945</v>
      </c>
      <c r="C133" s="131">
        <v>56</v>
      </c>
      <c r="D133" s="193">
        <f t="shared" si="3"/>
        <v>5.9259259259259265</v>
      </c>
    </row>
    <row r="134" spans="1:4" ht="14.45" customHeight="1">
      <c r="A134" s="211" t="s">
        <v>20</v>
      </c>
      <c r="B134" s="114">
        <v>4915</v>
      </c>
      <c r="C134" s="130">
        <v>430</v>
      </c>
      <c r="D134" s="191">
        <f t="shared" si="3"/>
        <v>8.7487283825025433</v>
      </c>
    </row>
    <row r="135" spans="1:4" ht="14.45" customHeight="1">
      <c r="A135" s="212" t="s">
        <v>21</v>
      </c>
      <c r="B135" s="116">
        <v>10162</v>
      </c>
      <c r="C135" s="131">
        <v>1162</v>
      </c>
      <c r="D135" s="193">
        <f t="shared" si="3"/>
        <v>11.434756937610707</v>
      </c>
    </row>
    <row r="136" spans="1:4" ht="14.45" customHeight="1">
      <c r="A136" s="211" t="s">
        <v>22</v>
      </c>
      <c r="B136" s="114">
        <v>2457</v>
      </c>
      <c r="C136" s="130">
        <v>44</v>
      </c>
      <c r="D136" s="213">
        <f t="shared" si="3"/>
        <v>1.7908017908017908</v>
      </c>
    </row>
    <row r="137" spans="1:4" ht="14.45" customHeight="1">
      <c r="A137" s="212" t="s">
        <v>23</v>
      </c>
      <c r="B137" s="116">
        <v>464</v>
      </c>
      <c r="C137" s="131">
        <v>9</v>
      </c>
      <c r="D137" s="193">
        <f t="shared" si="3"/>
        <v>1.9396551724137931</v>
      </c>
    </row>
    <row r="138" spans="1:4" ht="14.45" customHeight="1">
      <c r="A138" s="211" t="s">
        <v>24</v>
      </c>
      <c r="B138" s="114">
        <v>2341</v>
      </c>
      <c r="C138" s="130">
        <v>76</v>
      </c>
      <c r="D138" s="191">
        <f t="shared" si="3"/>
        <v>3.2464758650149506</v>
      </c>
    </row>
    <row r="139" spans="1:4" ht="14.45" customHeight="1">
      <c r="A139" s="212" t="s">
        <v>33</v>
      </c>
      <c r="B139" s="116">
        <v>1418</v>
      </c>
      <c r="C139" s="131">
        <v>20</v>
      </c>
      <c r="D139" s="193">
        <f t="shared" si="3"/>
        <v>1.4104372355430184</v>
      </c>
    </row>
    <row r="140" spans="1:4" ht="14.45" customHeight="1">
      <c r="A140" s="214" t="s">
        <v>26</v>
      </c>
      <c r="B140" s="114">
        <v>1768</v>
      </c>
      <c r="C140" s="132">
        <v>153</v>
      </c>
      <c r="D140" s="194">
        <f t="shared" si="3"/>
        <v>8.6538461538461533</v>
      </c>
    </row>
    <row r="141" spans="1:4" ht="14.45" customHeight="1" thickBot="1">
      <c r="A141" s="212" t="s">
        <v>27</v>
      </c>
      <c r="B141" s="116">
        <v>1328</v>
      </c>
      <c r="C141" s="131">
        <v>16</v>
      </c>
      <c r="D141" s="193">
        <f t="shared" si="3"/>
        <v>1.2048192771084338</v>
      </c>
    </row>
    <row r="142" spans="1:4" ht="14.45" customHeight="1">
      <c r="A142" s="215" t="s">
        <v>28</v>
      </c>
      <c r="B142" s="118">
        <v>42700</v>
      </c>
      <c r="C142" s="133">
        <v>3240</v>
      </c>
      <c r="D142" s="196">
        <f t="shared" si="3"/>
        <v>7.5878220140515218</v>
      </c>
    </row>
    <row r="143" spans="1:4" ht="14.45" customHeight="1">
      <c r="A143" s="216" t="s">
        <v>29</v>
      </c>
      <c r="B143" s="120">
        <v>10170</v>
      </c>
      <c r="C143" s="134">
        <v>813</v>
      </c>
      <c r="D143" s="198">
        <f t="shared" si="3"/>
        <v>7.9941002949852518</v>
      </c>
    </row>
    <row r="144" spans="1:4" ht="14.45" customHeight="1">
      <c r="A144" s="217" t="s">
        <v>30</v>
      </c>
      <c r="B144" s="200">
        <v>52870</v>
      </c>
      <c r="C144" s="218">
        <v>4053</v>
      </c>
      <c r="D144" s="202">
        <f t="shared" si="3"/>
        <v>7.6659731416682435</v>
      </c>
    </row>
    <row r="145" spans="1:4" ht="14.45" customHeight="1">
      <c r="A145" s="410" t="s">
        <v>82</v>
      </c>
      <c r="B145" s="410"/>
      <c r="C145" s="410"/>
      <c r="D145" s="410"/>
    </row>
    <row r="146" spans="1:4" ht="48" customHeight="1">
      <c r="A146" s="411" t="s">
        <v>90</v>
      </c>
      <c r="B146" s="411"/>
      <c r="C146" s="411"/>
      <c r="D146" s="411"/>
    </row>
  </sheetData>
  <mergeCells count="45">
    <mergeCell ref="A29:D29"/>
    <mergeCell ref="A30:D30"/>
    <mergeCell ref="A3:D3"/>
    <mergeCell ref="A5:D5"/>
    <mergeCell ref="A6:A9"/>
    <mergeCell ref="B6:B8"/>
    <mergeCell ref="C6:D6"/>
    <mergeCell ref="C7:D8"/>
    <mergeCell ref="B9:C9"/>
    <mergeCell ref="A58:D58"/>
    <mergeCell ref="A59:D59"/>
    <mergeCell ref="A61:D61"/>
    <mergeCell ref="A63:D63"/>
    <mergeCell ref="A64:A67"/>
    <mergeCell ref="B64:B66"/>
    <mergeCell ref="C64:D64"/>
    <mergeCell ref="C65:D66"/>
    <mergeCell ref="B67:C67"/>
    <mergeCell ref="A92:D92"/>
    <mergeCell ref="A93:A96"/>
    <mergeCell ref="B93:B95"/>
    <mergeCell ref="C93:D93"/>
    <mergeCell ref="C94:D95"/>
    <mergeCell ref="B96:C96"/>
    <mergeCell ref="A145:D145"/>
    <mergeCell ref="A146:D146"/>
    <mergeCell ref="A32:D32"/>
    <mergeCell ref="A34:D34"/>
    <mergeCell ref="A116:D116"/>
    <mergeCell ref="A117:D117"/>
    <mergeCell ref="A119:D119"/>
    <mergeCell ref="A121:D121"/>
    <mergeCell ref="A122:A125"/>
    <mergeCell ref="B122:B124"/>
    <mergeCell ref="C122:D122"/>
    <mergeCell ref="C123:D124"/>
    <mergeCell ref="B125:C125"/>
    <mergeCell ref="A87:D87"/>
    <mergeCell ref="A88:D88"/>
    <mergeCell ref="A90:D90"/>
    <mergeCell ref="A35:A38"/>
    <mergeCell ref="B35:B37"/>
    <mergeCell ref="C35:D35"/>
    <mergeCell ref="C36:D37"/>
    <mergeCell ref="B38:C38"/>
  </mergeCells>
  <hyperlinks>
    <hyperlink ref="A1" location="Inhalt!A9" display="Zurück zum Inhal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51"/>
  <sheetViews>
    <sheetView zoomScale="80" zoomScaleNormal="80" workbookViewId="0"/>
  </sheetViews>
  <sheetFormatPr baseColWidth="10" defaultColWidth="10.85546875" defaultRowHeight="15"/>
  <cols>
    <col min="1" max="1" width="23.5703125" style="187" customWidth="1"/>
    <col min="2" max="38" width="17" style="187" customWidth="1"/>
    <col min="39" max="16384" width="10.85546875" style="187"/>
  </cols>
  <sheetData>
    <row r="1" spans="1:41" ht="14.45" customHeight="1">
      <c r="A1" s="222" t="s">
        <v>39</v>
      </c>
    </row>
    <row r="2" spans="1:41" ht="14.45" customHeight="1">
      <c r="A2" s="222"/>
    </row>
    <row r="3" spans="1:41" customFormat="1" ht="23.25">
      <c r="A3" s="395">
        <v>2023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</row>
    <row r="4" spans="1:41" customFormat="1" ht="18" customHeight="1">
      <c r="A4" s="242"/>
    </row>
    <row r="5" spans="1:41" customFormat="1" ht="16.5" customHeight="1">
      <c r="A5" s="355" t="s">
        <v>105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</row>
    <row r="6" spans="1:41" customFormat="1" ht="15.95" customHeight="1" thickBot="1">
      <c r="A6" s="431" t="s">
        <v>0</v>
      </c>
      <c r="B6" s="433" t="s">
        <v>1</v>
      </c>
      <c r="C6" s="436" t="s">
        <v>3</v>
      </c>
      <c r="D6" s="436"/>
      <c r="E6" s="436"/>
      <c r="F6" s="436"/>
      <c r="G6" s="436"/>
      <c r="H6" s="436"/>
      <c r="I6" s="436"/>
      <c r="J6" s="436"/>
      <c r="K6" s="436"/>
      <c r="L6" s="436"/>
      <c r="M6" s="436" t="s">
        <v>4</v>
      </c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7"/>
    </row>
    <row r="7" spans="1:41" customFormat="1" ht="15.95" customHeight="1" thickBot="1">
      <c r="A7" s="432"/>
      <c r="B7" s="434"/>
      <c r="C7" s="438" t="s">
        <v>1</v>
      </c>
      <c r="D7" s="438"/>
      <c r="E7" s="436" t="s">
        <v>2</v>
      </c>
      <c r="F7" s="436"/>
      <c r="G7" s="436"/>
      <c r="H7" s="436"/>
      <c r="I7" s="436"/>
      <c r="J7" s="436"/>
      <c r="K7" s="436"/>
      <c r="L7" s="436"/>
      <c r="M7" s="438" t="s">
        <v>1</v>
      </c>
      <c r="N7" s="438"/>
      <c r="O7" s="436" t="s">
        <v>2</v>
      </c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7"/>
    </row>
    <row r="8" spans="1:41" customFormat="1" ht="15.95" customHeight="1" thickBot="1">
      <c r="A8" s="432"/>
      <c r="B8" s="434"/>
      <c r="C8" s="434"/>
      <c r="D8" s="434"/>
      <c r="E8" s="438" t="s">
        <v>60</v>
      </c>
      <c r="F8" s="438"/>
      <c r="G8" s="438" t="s">
        <v>61</v>
      </c>
      <c r="H8" s="438"/>
      <c r="I8" s="438" t="s">
        <v>0</v>
      </c>
      <c r="J8" s="438"/>
      <c r="K8" s="438" t="s">
        <v>62</v>
      </c>
      <c r="L8" s="438"/>
      <c r="M8" s="434"/>
      <c r="N8" s="434"/>
      <c r="O8" s="436" t="s">
        <v>63</v>
      </c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 t="s">
        <v>64</v>
      </c>
      <c r="AH8" s="436"/>
      <c r="AI8" s="436"/>
      <c r="AJ8" s="436"/>
      <c r="AK8" s="436"/>
      <c r="AL8" s="437"/>
    </row>
    <row r="9" spans="1:41" customFormat="1" ht="33.950000000000003" customHeight="1" thickBot="1">
      <c r="A9" s="432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9" t="s">
        <v>65</v>
      </c>
      <c r="P9" s="439"/>
      <c r="Q9" s="439" t="s">
        <v>66</v>
      </c>
      <c r="R9" s="441"/>
      <c r="S9" s="439" t="s">
        <v>67</v>
      </c>
      <c r="T9" s="439"/>
      <c r="U9" s="439" t="s">
        <v>68</v>
      </c>
      <c r="V9" s="441"/>
      <c r="W9" s="439" t="s">
        <v>69</v>
      </c>
      <c r="X9" s="439"/>
      <c r="Y9" s="439" t="s">
        <v>70</v>
      </c>
      <c r="Z9" s="439"/>
      <c r="AA9" s="439" t="s">
        <v>71</v>
      </c>
      <c r="AB9" s="439"/>
      <c r="AC9" s="439" t="s">
        <v>72</v>
      </c>
      <c r="AD9" s="439"/>
      <c r="AE9" s="439" t="s">
        <v>73</v>
      </c>
      <c r="AF9" s="439"/>
      <c r="AG9" s="439" t="s">
        <v>74</v>
      </c>
      <c r="AH9" s="439"/>
      <c r="AI9" s="439" t="s">
        <v>75</v>
      </c>
      <c r="AJ9" s="439"/>
      <c r="AK9" s="439" t="s">
        <v>76</v>
      </c>
      <c r="AL9" s="440"/>
    </row>
    <row r="10" spans="1:41" customFormat="1" ht="42" customHeight="1" thickBot="1">
      <c r="A10" s="432"/>
      <c r="B10" s="243" t="s">
        <v>10</v>
      </c>
      <c r="C10" s="244" t="s">
        <v>10</v>
      </c>
      <c r="D10" s="245" t="s">
        <v>52</v>
      </c>
      <c r="E10" s="246" t="s">
        <v>10</v>
      </c>
      <c r="F10" s="245" t="s">
        <v>52</v>
      </c>
      <c r="G10" s="246" t="s">
        <v>10</v>
      </c>
      <c r="H10" s="245" t="s">
        <v>52</v>
      </c>
      <c r="I10" s="246" t="s">
        <v>10</v>
      </c>
      <c r="J10" s="245" t="s">
        <v>52</v>
      </c>
      <c r="K10" s="247" t="s">
        <v>10</v>
      </c>
      <c r="L10" s="248" t="s">
        <v>52</v>
      </c>
      <c r="M10" s="246" t="s">
        <v>10</v>
      </c>
      <c r="N10" s="245" t="s">
        <v>52</v>
      </c>
      <c r="O10" s="246" t="s">
        <v>10</v>
      </c>
      <c r="P10" s="245" t="s">
        <v>52</v>
      </c>
      <c r="Q10" s="247" t="s">
        <v>10</v>
      </c>
      <c r="R10" s="248" t="s">
        <v>52</v>
      </c>
      <c r="S10" s="246" t="s">
        <v>10</v>
      </c>
      <c r="T10" s="245" t="s">
        <v>52</v>
      </c>
      <c r="U10" s="247" t="s">
        <v>10</v>
      </c>
      <c r="V10" s="248" t="s">
        <v>52</v>
      </c>
      <c r="W10" s="247" t="s">
        <v>10</v>
      </c>
      <c r="X10" s="248" t="s">
        <v>52</v>
      </c>
      <c r="Y10" s="247" t="s">
        <v>10</v>
      </c>
      <c r="Z10" s="248" t="s">
        <v>52</v>
      </c>
      <c r="AA10" s="246" t="s">
        <v>10</v>
      </c>
      <c r="AB10" s="245" t="s">
        <v>52</v>
      </c>
      <c r="AC10" s="246" t="s">
        <v>10</v>
      </c>
      <c r="AD10" s="245" t="s">
        <v>52</v>
      </c>
      <c r="AE10" s="247" t="s">
        <v>10</v>
      </c>
      <c r="AF10" s="248" t="s">
        <v>52</v>
      </c>
      <c r="AG10" s="246" t="s">
        <v>10</v>
      </c>
      <c r="AH10" s="245" t="s">
        <v>52</v>
      </c>
      <c r="AI10" s="246" t="s">
        <v>10</v>
      </c>
      <c r="AJ10" s="245" t="s">
        <v>52</v>
      </c>
      <c r="AK10" s="247" t="s">
        <v>10</v>
      </c>
      <c r="AL10" s="249" t="s">
        <v>52</v>
      </c>
    </row>
    <row r="11" spans="1:41" customFormat="1">
      <c r="A11" s="190" t="s">
        <v>12</v>
      </c>
      <c r="B11" s="122">
        <f>C11+M11</f>
        <v>9414</v>
      </c>
      <c r="C11" s="123">
        <f>E11+G11+I11+K11</f>
        <v>4087</v>
      </c>
      <c r="D11" s="285">
        <f>C11/B11*100</f>
        <v>43.414064159762056</v>
      </c>
      <c r="E11" s="286">
        <v>453</v>
      </c>
      <c r="F11" s="287">
        <f>E11/B11*100</f>
        <v>4.8119821542383683</v>
      </c>
      <c r="G11" s="123">
        <v>0</v>
      </c>
      <c r="H11" s="285">
        <v>0</v>
      </c>
      <c r="I11" s="286">
        <v>0</v>
      </c>
      <c r="J11" s="287">
        <v>0</v>
      </c>
      <c r="K11" s="123">
        <v>3634</v>
      </c>
      <c r="L11" s="288">
        <v>38.602082005523684</v>
      </c>
      <c r="M11" s="123">
        <f>O11+Q11+S11+U11+W11+Y11+AA11+AC11+AE11+AG11+AI11+AK11</f>
        <v>5327</v>
      </c>
      <c r="N11" s="289">
        <f>M11/B11*100</f>
        <v>56.585935840237944</v>
      </c>
      <c r="O11" s="290">
        <v>110</v>
      </c>
      <c r="P11" s="276">
        <v>1.1684724877841512</v>
      </c>
      <c r="Q11" s="56">
        <v>290</v>
      </c>
      <c r="R11" s="289">
        <v>3.0805183768854896</v>
      </c>
      <c r="S11" s="290">
        <v>18</v>
      </c>
      <c r="T11" s="276">
        <v>0.19120458891013384</v>
      </c>
      <c r="U11" s="56">
        <v>1603</v>
      </c>
      <c r="V11" s="289">
        <v>17.027830890163585</v>
      </c>
      <c r="W11" s="290">
        <v>1855</v>
      </c>
      <c r="X11" s="276">
        <v>19.704695134905499</v>
      </c>
      <c r="Y11" s="123">
        <v>0</v>
      </c>
      <c r="Z11" s="285">
        <v>0</v>
      </c>
      <c r="AA11" s="286">
        <v>39</v>
      </c>
      <c r="AB11" s="287">
        <v>0.41427660930528998</v>
      </c>
      <c r="AC11" s="123">
        <v>1</v>
      </c>
      <c r="AD11" s="285">
        <v>1.0622477161674103E-2</v>
      </c>
      <c r="AE11" s="286">
        <v>1175</v>
      </c>
      <c r="AF11" s="287">
        <v>12.48141066496707</v>
      </c>
      <c r="AG11" s="286">
        <v>30</v>
      </c>
      <c r="AH11" s="285">
        <v>0.31867431485022307</v>
      </c>
      <c r="AI11" s="286">
        <v>157</v>
      </c>
      <c r="AJ11" s="287">
        <v>1.667728914382834</v>
      </c>
      <c r="AK11" s="291">
        <v>49</v>
      </c>
      <c r="AL11" s="292">
        <v>0.52050138092203102</v>
      </c>
      <c r="AN11" s="250"/>
      <c r="AO11" s="251"/>
    </row>
    <row r="12" spans="1:41" customFormat="1">
      <c r="A12" s="192" t="s">
        <v>13</v>
      </c>
      <c r="B12" s="124">
        <f t="shared" ref="B12:B29" si="0">C12+M12</f>
        <v>9343</v>
      </c>
      <c r="C12" s="125">
        <f t="shared" ref="C12:C29" si="1">E12+G12+I12+K12</f>
        <v>2541</v>
      </c>
      <c r="D12" s="293">
        <f t="shared" ref="D12:D29" si="2">C12/B12*100</f>
        <v>27.196831852723964</v>
      </c>
      <c r="E12" s="294">
        <v>655</v>
      </c>
      <c r="F12" s="295">
        <v>7.0105961682543088</v>
      </c>
      <c r="G12" s="125">
        <v>0</v>
      </c>
      <c r="H12" s="293">
        <v>0</v>
      </c>
      <c r="I12" s="294">
        <v>5</v>
      </c>
      <c r="J12" s="295">
        <v>5.3516001284384024E-2</v>
      </c>
      <c r="K12" s="125">
        <v>1881</v>
      </c>
      <c r="L12" s="296">
        <v>20.132719683185272</v>
      </c>
      <c r="M12" s="125">
        <f t="shared" ref="M12:M28" si="3">O12+Q12+S12+U12+W12+Y12+AA12+AC12+AE12+AG12+AI12+AK12</f>
        <v>6802</v>
      </c>
      <c r="N12" s="297">
        <f>M12/B12*100</f>
        <v>72.803168147276025</v>
      </c>
      <c r="O12" s="66">
        <v>380</v>
      </c>
      <c r="P12" s="69">
        <v>4.0672160976131861</v>
      </c>
      <c r="Q12" s="68">
        <v>373</v>
      </c>
      <c r="R12" s="298">
        <v>3.9922936958150488</v>
      </c>
      <c r="S12" s="66">
        <v>288</v>
      </c>
      <c r="T12" s="69">
        <v>3.0825216739805201</v>
      </c>
      <c r="U12" s="68">
        <v>1473</v>
      </c>
      <c r="V12" s="298">
        <v>15.765813978379537</v>
      </c>
      <c r="W12" s="66">
        <v>2598</v>
      </c>
      <c r="X12" s="70">
        <v>27.80691426736594</v>
      </c>
      <c r="Y12" s="125">
        <v>1</v>
      </c>
      <c r="Z12" s="293">
        <v>1.0703200256876806E-2</v>
      </c>
      <c r="AA12" s="294">
        <v>4</v>
      </c>
      <c r="AB12" s="295">
        <v>4.2812801027507223E-2</v>
      </c>
      <c r="AC12" s="125">
        <v>8</v>
      </c>
      <c r="AD12" s="293">
        <v>8.5625602055014446E-2</v>
      </c>
      <c r="AE12" s="294">
        <v>1142</v>
      </c>
      <c r="AF12" s="295">
        <v>12.223054693353312</v>
      </c>
      <c r="AG12" s="294">
        <v>14</v>
      </c>
      <c r="AH12" s="293">
        <v>0.14984480359627528</v>
      </c>
      <c r="AI12" s="294">
        <v>127</v>
      </c>
      <c r="AJ12" s="295">
        <v>1.3593064326233544</v>
      </c>
      <c r="AK12" s="125">
        <v>394</v>
      </c>
      <c r="AL12" s="204">
        <v>4.2170609012094618</v>
      </c>
      <c r="AN12" s="250"/>
      <c r="AO12" s="251"/>
    </row>
    <row r="13" spans="1:41" customFormat="1">
      <c r="A13" s="190" t="s">
        <v>32</v>
      </c>
      <c r="B13" s="122">
        <f t="shared" si="0"/>
        <v>2832</v>
      </c>
      <c r="C13" s="123">
        <f t="shared" si="1"/>
        <v>299</v>
      </c>
      <c r="D13" s="299">
        <f t="shared" si="2"/>
        <v>10.557909604519775</v>
      </c>
      <c r="E13" s="300">
        <v>280</v>
      </c>
      <c r="F13" s="301">
        <v>9.8870056497175138</v>
      </c>
      <c r="G13" s="123">
        <v>0</v>
      </c>
      <c r="H13" s="299">
        <v>0</v>
      </c>
      <c r="I13" s="300">
        <v>19</v>
      </c>
      <c r="J13" s="301">
        <v>0.67090395480225984</v>
      </c>
      <c r="K13" s="123">
        <v>0</v>
      </c>
      <c r="L13" s="288">
        <v>0</v>
      </c>
      <c r="M13" s="123">
        <f t="shared" si="3"/>
        <v>2533</v>
      </c>
      <c r="N13" s="289">
        <f t="shared" ref="N13:N26" si="4">M13/B13*100</f>
        <v>89.442090395480221</v>
      </c>
      <c r="O13" s="58">
        <v>54</v>
      </c>
      <c r="P13" s="60">
        <v>1.9067796610169492</v>
      </c>
      <c r="Q13" s="56">
        <v>547</v>
      </c>
      <c r="R13" s="289">
        <v>19.314971751412429</v>
      </c>
      <c r="S13" s="58">
        <v>4</v>
      </c>
      <c r="T13" s="60">
        <v>0.14124293785310735</v>
      </c>
      <c r="U13" s="56">
        <v>246</v>
      </c>
      <c r="V13" s="289">
        <v>8.6864406779661021</v>
      </c>
      <c r="W13" s="58">
        <v>65</v>
      </c>
      <c r="X13" s="60">
        <v>2.2951977401129944</v>
      </c>
      <c r="Y13" s="123">
        <v>5</v>
      </c>
      <c r="Z13" s="299">
        <v>0.17655367231638419</v>
      </c>
      <c r="AA13" s="300">
        <v>2</v>
      </c>
      <c r="AB13" s="301">
        <v>7.0621468926553674E-2</v>
      </c>
      <c r="AC13" s="123">
        <v>3</v>
      </c>
      <c r="AD13" s="299">
        <v>0.1059322033898305</v>
      </c>
      <c r="AE13" s="300">
        <v>1604</v>
      </c>
      <c r="AF13" s="301">
        <v>56.638418079096041</v>
      </c>
      <c r="AG13" s="300">
        <v>1</v>
      </c>
      <c r="AH13" s="299">
        <v>3.5310734463276837E-2</v>
      </c>
      <c r="AI13" s="300">
        <v>2</v>
      </c>
      <c r="AJ13" s="301">
        <v>7.0621468926553674E-2</v>
      </c>
      <c r="AK13" s="123">
        <v>0</v>
      </c>
      <c r="AL13" s="203">
        <v>0</v>
      </c>
      <c r="AN13" s="250"/>
      <c r="AO13" s="251"/>
    </row>
    <row r="14" spans="1:41" customFormat="1">
      <c r="A14" s="192" t="s">
        <v>15</v>
      </c>
      <c r="B14" s="124">
        <f t="shared" si="0"/>
        <v>1627</v>
      </c>
      <c r="C14" s="125">
        <f t="shared" si="1"/>
        <v>801</v>
      </c>
      <c r="D14" s="293">
        <f t="shared" si="2"/>
        <v>49.231714812538414</v>
      </c>
      <c r="E14" s="294">
        <v>6</v>
      </c>
      <c r="F14" s="295">
        <v>0.36877688998156116</v>
      </c>
      <c r="G14" s="125">
        <v>0</v>
      </c>
      <c r="H14" s="293">
        <v>0</v>
      </c>
      <c r="I14" s="294">
        <v>1</v>
      </c>
      <c r="J14" s="295">
        <v>6.1462814996926851E-2</v>
      </c>
      <c r="K14" s="125">
        <v>794</v>
      </c>
      <c r="L14" s="296">
        <v>48.801475107559931</v>
      </c>
      <c r="M14" s="125">
        <f t="shared" si="3"/>
        <v>826</v>
      </c>
      <c r="N14" s="297">
        <f t="shared" si="4"/>
        <v>50.768285187461579</v>
      </c>
      <c r="O14" s="66">
        <v>79</v>
      </c>
      <c r="P14" s="69">
        <v>4.8555623847572216</v>
      </c>
      <c r="Q14" s="68">
        <v>155</v>
      </c>
      <c r="R14" s="298">
        <v>9.5267363245236627</v>
      </c>
      <c r="S14" s="66">
        <v>54</v>
      </c>
      <c r="T14" s="69">
        <v>3.3189920098340506</v>
      </c>
      <c r="U14" s="68">
        <v>165</v>
      </c>
      <c r="V14" s="298">
        <v>10.141364474492933</v>
      </c>
      <c r="W14" s="66">
        <v>19</v>
      </c>
      <c r="X14" s="70">
        <v>1.1677934849416103</v>
      </c>
      <c r="Y14" s="125">
        <v>0</v>
      </c>
      <c r="Z14" s="293">
        <v>0</v>
      </c>
      <c r="AA14" s="294">
        <v>0</v>
      </c>
      <c r="AB14" s="295">
        <v>0</v>
      </c>
      <c r="AC14" s="125">
        <v>0</v>
      </c>
      <c r="AD14" s="293">
        <v>0</v>
      </c>
      <c r="AE14" s="294">
        <v>293</v>
      </c>
      <c r="AF14" s="295">
        <v>18.008604794099568</v>
      </c>
      <c r="AG14" s="294">
        <v>11</v>
      </c>
      <c r="AH14" s="293">
        <v>0.67609096496619547</v>
      </c>
      <c r="AI14" s="294">
        <v>47</v>
      </c>
      <c r="AJ14" s="295">
        <v>2.8887523048555623</v>
      </c>
      <c r="AK14" s="125">
        <v>3</v>
      </c>
      <c r="AL14" s="204">
        <v>0.18438844499078058</v>
      </c>
      <c r="AN14" s="250"/>
      <c r="AO14" s="251"/>
    </row>
    <row r="15" spans="1:41" customFormat="1">
      <c r="A15" s="190" t="s">
        <v>16</v>
      </c>
      <c r="B15" s="122">
        <f t="shared" si="0"/>
        <v>462</v>
      </c>
      <c r="C15" s="123">
        <f t="shared" si="1"/>
        <v>100</v>
      </c>
      <c r="D15" s="299">
        <f t="shared" si="2"/>
        <v>21.645021645021643</v>
      </c>
      <c r="E15" s="300">
        <v>99</v>
      </c>
      <c r="F15" s="301">
        <v>21.428571428571427</v>
      </c>
      <c r="G15" s="123">
        <v>1</v>
      </c>
      <c r="H15" s="299">
        <v>0.21645021645021645</v>
      </c>
      <c r="I15" s="300">
        <v>0</v>
      </c>
      <c r="J15" s="301">
        <v>0</v>
      </c>
      <c r="K15" s="123">
        <v>0</v>
      </c>
      <c r="L15" s="288">
        <v>0</v>
      </c>
      <c r="M15" s="123">
        <f t="shared" si="3"/>
        <v>362</v>
      </c>
      <c r="N15" s="289">
        <f t="shared" si="4"/>
        <v>78.354978354978357</v>
      </c>
      <c r="O15" s="58">
        <v>28</v>
      </c>
      <c r="P15" s="60">
        <v>6.0606060606060606</v>
      </c>
      <c r="Q15" s="56">
        <v>59</v>
      </c>
      <c r="R15" s="289">
        <v>12.770562770562771</v>
      </c>
      <c r="S15" s="58">
        <v>14</v>
      </c>
      <c r="T15" s="60">
        <v>3.0303030303030303</v>
      </c>
      <c r="U15" s="56">
        <v>90</v>
      </c>
      <c r="V15" s="289">
        <v>19.480519480519483</v>
      </c>
      <c r="W15" s="58">
        <v>19</v>
      </c>
      <c r="X15" s="60">
        <v>4.112554112554113</v>
      </c>
      <c r="Y15" s="123">
        <v>1</v>
      </c>
      <c r="Z15" s="299">
        <v>0.216450216450216</v>
      </c>
      <c r="AA15" s="300">
        <v>1</v>
      </c>
      <c r="AB15" s="301">
        <v>0.21645021645021645</v>
      </c>
      <c r="AC15" s="123">
        <v>1</v>
      </c>
      <c r="AD15" s="299">
        <v>0.21645021645021645</v>
      </c>
      <c r="AE15" s="300">
        <v>133</v>
      </c>
      <c r="AF15" s="301">
        <v>28.787878787878789</v>
      </c>
      <c r="AG15" s="300">
        <v>2</v>
      </c>
      <c r="AH15" s="299">
        <v>0.4329004329004329</v>
      </c>
      <c r="AI15" s="300">
        <v>3</v>
      </c>
      <c r="AJ15" s="301">
        <v>0.64935064935064934</v>
      </c>
      <c r="AK15" s="123">
        <v>11</v>
      </c>
      <c r="AL15" s="203">
        <v>2.3809523809523809</v>
      </c>
      <c r="AN15" s="250"/>
      <c r="AO15" s="251"/>
    </row>
    <row r="16" spans="1:41" customFormat="1">
      <c r="A16" s="192" t="s">
        <v>17</v>
      </c>
      <c r="B16" s="124">
        <f t="shared" si="0"/>
        <v>1165</v>
      </c>
      <c r="C16" s="125">
        <f t="shared" si="1"/>
        <v>10</v>
      </c>
      <c r="D16" s="293">
        <f t="shared" si="2"/>
        <v>0.85836909871244638</v>
      </c>
      <c r="E16" s="294">
        <v>8</v>
      </c>
      <c r="F16" s="295">
        <v>0.68669527896995708</v>
      </c>
      <c r="G16" s="125">
        <v>0</v>
      </c>
      <c r="H16" s="293">
        <v>0</v>
      </c>
      <c r="I16" s="294">
        <v>2</v>
      </c>
      <c r="J16" s="295">
        <v>0.17167381974248927</v>
      </c>
      <c r="K16" s="125">
        <v>0</v>
      </c>
      <c r="L16" s="296">
        <v>0</v>
      </c>
      <c r="M16" s="125">
        <f t="shared" si="3"/>
        <v>1155</v>
      </c>
      <c r="N16" s="297">
        <f t="shared" si="4"/>
        <v>99.141630901287556</v>
      </c>
      <c r="O16" s="66">
        <v>25</v>
      </c>
      <c r="P16" s="69">
        <v>2.1459227467811157</v>
      </c>
      <c r="Q16" s="68">
        <v>259</v>
      </c>
      <c r="R16" s="298">
        <v>22.231759656652361</v>
      </c>
      <c r="S16" s="66">
        <v>43</v>
      </c>
      <c r="T16" s="69">
        <v>3.6909871244635193</v>
      </c>
      <c r="U16" s="68">
        <v>157</v>
      </c>
      <c r="V16" s="298">
        <v>13.476394849785409</v>
      </c>
      <c r="W16" s="66">
        <v>28</v>
      </c>
      <c r="X16" s="69">
        <v>2.4034334763948499</v>
      </c>
      <c r="Y16" s="125">
        <v>1</v>
      </c>
      <c r="Z16" s="293">
        <v>8.5836909871244635E-2</v>
      </c>
      <c r="AA16" s="294">
        <v>0</v>
      </c>
      <c r="AB16" s="295">
        <v>0</v>
      </c>
      <c r="AC16" s="125">
        <v>0</v>
      </c>
      <c r="AD16" s="293">
        <v>0</v>
      </c>
      <c r="AE16" s="294">
        <v>399</v>
      </c>
      <c r="AF16" s="295">
        <v>34.248927038626611</v>
      </c>
      <c r="AG16" s="294">
        <v>17</v>
      </c>
      <c r="AH16" s="293">
        <v>1.4592274678111588</v>
      </c>
      <c r="AI16" s="294">
        <v>169</v>
      </c>
      <c r="AJ16" s="295">
        <v>14.506437768240342</v>
      </c>
      <c r="AK16" s="125">
        <v>57</v>
      </c>
      <c r="AL16" s="204">
        <v>4.8927038626609445</v>
      </c>
      <c r="AN16" s="250"/>
      <c r="AO16" s="251"/>
    </row>
    <row r="17" spans="1:41" customFormat="1">
      <c r="A17" s="190" t="s">
        <v>18</v>
      </c>
      <c r="B17" s="122">
        <f t="shared" si="0"/>
        <v>4308</v>
      </c>
      <c r="C17" s="123">
        <f t="shared" si="1"/>
        <v>1795</v>
      </c>
      <c r="D17" s="299">
        <f t="shared" si="2"/>
        <v>41.666666666666671</v>
      </c>
      <c r="E17" s="300">
        <v>392</v>
      </c>
      <c r="F17" s="301">
        <v>9.0993500464252559</v>
      </c>
      <c r="G17" s="123">
        <v>0</v>
      </c>
      <c r="H17" s="299">
        <v>0</v>
      </c>
      <c r="I17" s="300">
        <v>4</v>
      </c>
      <c r="J17" s="301">
        <v>9.2850510677808723E-2</v>
      </c>
      <c r="K17" s="123">
        <v>1399</v>
      </c>
      <c r="L17" s="288">
        <v>32.474466109563608</v>
      </c>
      <c r="M17" s="123">
        <f t="shared" si="3"/>
        <v>2513</v>
      </c>
      <c r="N17" s="289">
        <f t="shared" si="4"/>
        <v>58.333333333333336</v>
      </c>
      <c r="O17" s="58">
        <v>117</v>
      </c>
      <c r="P17" s="60">
        <v>2.7158774373259051</v>
      </c>
      <c r="Q17" s="56">
        <v>242</v>
      </c>
      <c r="R17" s="289">
        <v>5.6174558960074279</v>
      </c>
      <c r="S17" s="58">
        <v>43</v>
      </c>
      <c r="T17" s="60">
        <v>0.99814298978644389</v>
      </c>
      <c r="U17" s="56">
        <v>711</v>
      </c>
      <c r="V17" s="289">
        <v>16.504178272980504</v>
      </c>
      <c r="W17" s="58">
        <v>465</v>
      </c>
      <c r="X17" s="60">
        <v>10.793871866295264</v>
      </c>
      <c r="Y17" s="123">
        <v>4</v>
      </c>
      <c r="Z17" s="299">
        <v>9.2850510677808723E-2</v>
      </c>
      <c r="AA17" s="300">
        <v>35</v>
      </c>
      <c r="AB17" s="301">
        <v>0.81244196843082639</v>
      </c>
      <c r="AC17" s="123">
        <v>0</v>
      </c>
      <c r="AD17" s="299">
        <v>0</v>
      </c>
      <c r="AE17" s="300">
        <v>776</v>
      </c>
      <c r="AF17" s="301">
        <v>18.012999071494892</v>
      </c>
      <c r="AG17" s="300">
        <v>4</v>
      </c>
      <c r="AH17" s="299">
        <v>9.2850510677808723E-2</v>
      </c>
      <c r="AI17" s="300">
        <v>39</v>
      </c>
      <c r="AJ17" s="301">
        <v>0.90529247910863508</v>
      </c>
      <c r="AK17" s="123">
        <v>77</v>
      </c>
      <c r="AL17" s="203">
        <v>1.787372330547818</v>
      </c>
      <c r="AN17" s="250"/>
      <c r="AO17" s="251"/>
    </row>
    <row r="18" spans="1:41" customFormat="1">
      <c r="A18" s="192" t="s">
        <v>19</v>
      </c>
      <c r="B18" s="124">
        <f t="shared" si="0"/>
        <v>965</v>
      </c>
      <c r="C18" s="125">
        <f t="shared" si="1"/>
        <v>126</v>
      </c>
      <c r="D18" s="293">
        <f t="shared" si="2"/>
        <v>13.05699481865285</v>
      </c>
      <c r="E18" s="294">
        <v>1</v>
      </c>
      <c r="F18" s="295">
        <v>0.10362694300518134</v>
      </c>
      <c r="G18" s="125">
        <v>0</v>
      </c>
      <c r="H18" s="293">
        <v>0</v>
      </c>
      <c r="I18" s="294">
        <v>2</v>
      </c>
      <c r="J18" s="295">
        <v>0.20725388601036268</v>
      </c>
      <c r="K18" s="125">
        <v>123</v>
      </c>
      <c r="L18" s="296">
        <v>12.746113989637307</v>
      </c>
      <c r="M18" s="125">
        <f t="shared" si="3"/>
        <v>839</v>
      </c>
      <c r="N18" s="297">
        <f t="shared" si="4"/>
        <v>86.943005181347161</v>
      </c>
      <c r="O18" s="66">
        <v>89</v>
      </c>
      <c r="P18" s="69">
        <v>9.2227979274611407</v>
      </c>
      <c r="Q18" s="68">
        <v>257</v>
      </c>
      <c r="R18" s="298">
        <v>26.632124352331605</v>
      </c>
      <c r="S18" s="66">
        <v>89</v>
      </c>
      <c r="T18" s="69">
        <v>9.2227979274611407</v>
      </c>
      <c r="U18" s="68">
        <v>128</v>
      </c>
      <c r="V18" s="298">
        <v>13.264248704663212</v>
      </c>
      <c r="W18" s="66">
        <v>15</v>
      </c>
      <c r="X18" s="69">
        <v>1.5544041450777202</v>
      </c>
      <c r="Y18" s="125">
        <v>0</v>
      </c>
      <c r="Z18" s="293">
        <v>0</v>
      </c>
      <c r="AA18" s="294">
        <v>0</v>
      </c>
      <c r="AB18" s="295">
        <v>0</v>
      </c>
      <c r="AC18" s="125">
        <v>0</v>
      </c>
      <c r="AD18" s="293">
        <v>0</v>
      </c>
      <c r="AE18" s="294">
        <v>201</v>
      </c>
      <c r="AF18" s="295">
        <v>20.82901554404145</v>
      </c>
      <c r="AG18" s="294">
        <v>0</v>
      </c>
      <c r="AH18" s="293">
        <v>0</v>
      </c>
      <c r="AI18" s="294">
        <v>19</v>
      </c>
      <c r="AJ18" s="295">
        <v>1.9689119170984457</v>
      </c>
      <c r="AK18" s="125">
        <v>41</v>
      </c>
      <c r="AL18" s="204">
        <v>4.2487046632124352</v>
      </c>
      <c r="AN18" s="250"/>
      <c r="AO18" s="251"/>
    </row>
    <row r="19" spans="1:41" customFormat="1">
      <c r="A19" s="190" t="s">
        <v>20</v>
      </c>
      <c r="B19" s="122">
        <f t="shared" si="0"/>
        <v>5379</v>
      </c>
      <c r="C19" s="123">
        <f t="shared" si="1"/>
        <v>1744</v>
      </c>
      <c r="D19" s="299">
        <f t="shared" si="2"/>
        <v>32.422383342628741</v>
      </c>
      <c r="E19" s="300">
        <v>297</v>
      </c>
      <c r="F19" s="301">
        <v>5.5214723926380369</v>
      </c>
      <c r="G19" s="123">
        <v>1</v>
      </c>
      <c r="H19" s="299">
        <v>1.8590816136828406E-2</v>
      </c>
      <c r="I19" s="300">
        <v>0</v>
      </c>
      <c r="J19" s="301">
        <v>0</v>
      </c>
      <c r="K19" s="123">
        <v>1446</v>
      </c>
      <c r="L19" s="288">
        <v>26.882320133853877</v>
      </c>
      <c r="M19" s="123">
        <f t="shared" si="3"/>
        <v>3635</v>
      </c>
      <c r="N19" s="289">
        <f t="shared" si="4"/>
        <v>67.577616657371252</v>
      </c>
      <c r="O19" s="58">
        <v>249</v>
      </c>
      <c r="P19" s="60">
        <v>4.6291132180702732</v>
      </c>
      <c r="Q19" s="56">
        <v>400</v>
      </c>
      <c r="R19" s="289">
        <v>7.4363264547313621</v>
      </c>
      <c r="S19" s="58">
        <v>452</v>
      </c>
      <c r="T19" s="60">
        <v>8.4030488938464405</v>
      </c>
      <c r="U19" s="56">
        <v>1101</v>
      </c>
      <c r="V19" s="289">
        <v>20.468488566648077</v>
      </c>
      <c r="W19" s="58">
        <v>571</v>
      </c>
      <c r="X19" s="60">
        <v>10.61535601412902</v>
      </c>
      <c r="Y19" s="123">
        <v>1</v>
      </c>
      <c r="Z19" s="299">
        <v>1.8590816136828406E-2</v>
      </c>
      <c r="AA19" s="300">
        <v>37</v>
      </c>
      <c r="AB19" s="301">
        <v>0.687860197062651</v>
      </c>
      <c r="AC19" s="123">
        <v>2</v>
      </c>
      <c r="AD19" s="299">
        <v>3.7181632273656812E-2</v>
      </c>
      <c r="AE19" s="300">
        <v>693</v>
      </c>
      <c r="AF19" s="301">
        <v>12.883435582822086</v>
      </c>
      <c r="AG19" s="300">
        <v>24</v>
      </c>
      <c r="AH19" s="299">
        <v>0.4461795872838818</v>
      </c>
      <c r="AI19" s="300">
        <v>22</v>
      </c>
      <c r="AJ19" s="301">
        <v>0.40899795501022501</v>
      </c>
      <c r="AK19" s="123">
        <v>83</v>
      </c>
      <c r="AL19" s="203">
        <v>1.5430377393567578</v>
      </c>
      <c r="AN19" s="250"/>
      <c r="AO19" s="251"/>
    </row>
    <row r="20" spans="1:41" customFormat="1">
      <c r="A20" s="192" t="s">
        <v>77</v>
      </c>
      <c r="B20" s="124">
        <f t="shared" si="0"/>
        <v>10668</v>
      </c>
      <c r="C20" s="125">
        <f t="shared" si="1"/>
        <v>2521</v>
      </c>
      <c r="D20" s="293">
        <f t="shared" si="2"/>
        <v>23.631421072365953</v>
      </c>
      <c r="E20" s="294">
        <v>2172</v>
      </c>
      <c r="F20" s="295">
        <v>20.359955005624297</v>
      </c>
      <c r="G20" s="125">
        <v>0</v>
      </c>
      <c r="H20" s="293">
        <v>0</v>
      </c>
      <c r="I20" s="294">
        <v>1</v>
      </c>
      <c r="J20" s="295">
        <v>9.3738282714660674E-3</v>
      </c>
      <c r="K20" s="125">
        <v>348</v>
      </c>
      <c r="L20" s="296">
        <v>3.2620922384701911</v>
      </c>
      <c r="M20" s="125">
        <f t="shared" si="3"/>
        <v>8147</v>
      </c>
      <c r="N20" s="297">
        <f t="shared" si="4"/>
        <v>76.368578927634047</v>
      </c>
      <c r="O20" s="66">
        <v>863</v>
      </c>
      <c r="P20" s="69">
        <v>8.0896137982752148</v>
      </c>
      <c r="Q20" s="68">
        <v>1355</v>
      </c>
      <c r="R20" s="298">
        <v>12.701537307836523</v>
      </c>
      <c r="S20" s="66">
        <v>484</v>
      </c>
      <c r="T20" s="69">
        <v>4.5369328833895768</v>
      </c>
      <c r="U20" s="68">
        <v>1679</v>
      </c>
      <c r="V20" s="298">
        <v>15.738657667791525</v>
      </c>
      <c r="W20" s="66">
        <v>2515</v>
      </c>
      <c r="X20" s="69">
        <v>23.575178102737159</v>
      </c>
      <c r="Y20" s="125">
        <v>6</v>
      </c>
      <c r="Z20" s="293">
        <v>5.6242969628796408E-2</v>
      </c>
      <c r="AA20" s="294">
        <v>64</v>
      </c>
      <c r="AB20" s="295">
        <v>0.59992500937382831</v>
      </c>
      <c r="AC20" s="125">
        <v>0</v>
      </c>
      <c r="AD20" s="293">
        <v>0</v>
      </c>
      <c r="AE20" s="294">
        <v>988</v>
      </c>
      <c r="AF20" s="295">
        <v>9.2613423322084731</v>
      </c>
      <c r="AG20" s="294">
        <v>31</v>
      </c>
      <c r="AH20" s="293">
        <v>0.29058867641544811</v>
      </c>
      <c r="AI20" s="294">
        <v>69</v>
      </c>
      <c r="AJ20" s="295">
        <v>0.64679415073115865</v>
      </c>
      <c r="AK20" s="125">
        <v>93</v>
      </c>
      <c r="AL20" s="204">
        <v>0.87176602924634428</v>
      </c>
      <c r="AN20" s="250"/>
      <c r="AO20" s="251"/>
    </row>
    <row r="21" spans="1:41" customFormat="1">
      <c r="A21" s="190" t="s">
        <v>22</v>
      </c>
      <c r="B21" s="122">
        <f t="shared" si="0"/>
        <v>2508</v>
      </c>
      <c r="C21" s="123">
        <f t="shared" si="1"/>
        <v>1268</v>
      </c>
      <c r="D21" s="299">
        <f t="shared" si="2"/>
        <v>50.558213716108455</v>
      </c>
      <c r="E21" s="300">
        <v>262</v>
      </c>
      <c r="F21" s="301">
        <v>10.446570972886763</v>
      </c>
      <c r="G21" s="123">
        <v>2</v>
      </c>
      <c r="H21" s="299">
        <v>7.9744816586921854E-2</v>
      </c>
      <c r="I21" s="300">
        <v>0</v>
      </c>
      <c r="J21" s="301">
        <v>0</v>
      </c>
      <c r="K21" s="123">
        <v>1004</v>
      </c>
      <c r="L21" s="288">
        <v>40.03189792663477</v>
      </c>
      <c r="M21" s="123">
        <f t="shared" si="3"/>
        <v>1240</v>
      </c>
      <c r="N21" s="289">
        <f t="shared" si="4"/>
        <v>49.441786283891545</v>
      </c>
      <c r="O21" s="58">
        <v>8</v>
      </c>
      <c r="P21" s="60">
        <v>0.31897926634768742</v>
      </c>
      <c r="Q21" s="56">
        <v>80</v>
      </c>
      <c r="R21" s="289">
        <v>3.1897926634768736</v>
      </c>
      <c r="S21" s="58">
        <v>8</v>
      </c>
      <c r="T21" s="60">
        <v>0.31897926634768742</v>
      </c>
      <c r="U21" s="56">
        <v>403</v>
      </c>
      <c r="V21" s="289">
        <v>16.068580542264751</v>
      </c>
      <c r="W21" s="58">
        <v>660</v>
      </c>
      <c r="X21" s="60">
        <v>26.315789473684209</v>
      </c>
      <c r="Y21" s="123">
        <v>0</v>
      </c>
      <c r="Z21" s="299">
        <v>0</v>
      </c>
      <c r="AA21" s="300">
        <v>0</v>
      </c>
      <c r="AB21" s="301">
        <v>0</v>
      </c>
      <c r="AC21" s="123">
        <v>0</v>
      </c>
      <c r="AD21" s="299">
        <v>0</v>
      </c>
      <c r="AE21" s="300">
        <v>62</v>
      </c>
      <c r="AF21" s="301">
        <v>2.472089314194577</v>
      </c>
      <c r="AG21" s="300">
        <v>7</v>
      </c>
      <c r="AH21" s="299">
        <v>0.27910685805422647</v>
      </c>
      <c r="AI21" s="300">
        <v>6</v>
      </c>
      <c r="AJ21" s="301">
        <v>0.23923444976076555</v>
      </c>
      <c r="AK21" s="123">
        <v>6</v>
      </c>
      <c r="AL21" s="203">
        <v>0.23923444976076555</v>
      </c>
      <c r="AN21" s="250"/>
      <c r="AO21" s="251"/>
    </row>
    <row r="22" spans="1:41" customFormat="1">
      <c r="A22" s="192" t="s">
        <v>23</v>
      </c>
      <c r="B22" s="124">
        <f t="shared" si="0"/>
        <v>474</v>
      </c>
      <c r="C22" s="125">
        <f t="shared" si="1"/>
        <v>146</v>
      </c>
      <c r="D22" s="293">
        <f t="shared" si="2"/>
        <v>30.801687763713083</v>
      </c>
      <c r="E22" s="294">
        <v>18</v>
      </c>
      <c r="F22" s="295">
        <v>3.79746835443038</v>
      </c>
      <c r="G22" s="125">
        <v>10</v>
      </c>
      <c r="H22" s="293">
        <v>2.109704641350211</v>
      </c>
      <c r="I22" s="294">
        <v>4</v>
      </c>
      <c r="J22" s="295">
        <v>0.8438818565400843</v>
      </c>
      <c r="K22" s="125">
        <v>114</v>
      </c>
      <c r="L22" s="296">
        <v>24.050632911392405</v>
      </c>
      <c r="M22" s="125">
        <f t="shared" si="3"/>
        <v>328</v>
      </c>
      <c r="N22" s="297">
        <f t="shared" si="4"/>
        <v>69.198312236286924</v>
      </c>
      <c r="O22" s="66">
        <v>24</v>
      </c>
      <c r="P22" s="69">
        <v>5.0632911392405067</v>
      </c>
      <c r="Q22" s="68">
        <v>25</v>
      </c>
      <c r="R22" s="298">
        <v>5.2742616033755274</v>
      </c>
      <c r="S22" s="66">
        <v>0</v>
      </c>
      <c r="T22" s="69">
        <v>0</v>
      </c>
      <c r="U22" s="68">
        <v>53</v>
      </c>
      <c r="V22" s="298">
        <v>11.181434599156118</v>
      </c>
      <c r="W22" s="66">
        <v>195</v>
      </c>
      <c r="X22" s="69">
        <v>41.139240506329116</v>
      </c>
      <c r="Y22" s="125">
        <v>0</v>
      </c>
      <c r="Z22" s="293">
        <v>0</v>
      </c>
      <c r="AA22" s="294">
        <v>2</v>
      </c>
      <c r="AB22" s="295">
        <v>0.42194092827004215</v>
      </c>
      <c r="AC22" s="125">
        <v>0</v>
      </c>
      <c r="AD22" s="293">
        <v>0</v>
      </c>
      <c r="AE22" s="294">
        <v>26</v>
      </c>
      <c r="AF22" s="295">
        <v>5.485232067510549</v>
      </c>
      <c r="AG22" s="294">
        <v>0</v>
      </c>
      <c r="AH22" s="293">
        <v>0</v>
      </c>
      <c r="AI22" s="294">
        <v>1</v>
      </c>
      <c r="AJ22" s="295">
        <v>0.21097046413502107</v>
      </c>
      <c r="AK22" s="125">
        <v>2</v>
      </c>
      <c r="AL22" s="204">
        <v>0.42194092827004215</v>
      </c>
      <c r="AN22" s="250"/>
      <c r="AO22" s="251"/>
    </row>
    <row r="23" spans="1:41" customFormat="1">
      <c r="A23" s="190" t="s">
        <v>24</v>
      </c>
      <c r="B23" s="122">
        <f t="shared" si="0"/>
        <v>2348</v>
      </c>
      <c r="C23" s="123">
        <f t="shared" si="1"/>
        <v>895</v>
      </c>
      <c r="D23" s="299">
        <f t="shared" si="2"/>
        <v>38.1175468483816</v>
      </c>
      <c r="E23" s="300">
        <v>232</v>
      </c>
      <c r="F23" s="301">
        <v>9.8807495741056215</v>
      </c>
      <c r="G23" s="123">
        <v>0</v>
      </c>
      <c r="H23" s="299">
        <v>0</v>
      </c>
      <c r="I23" s="300">
        <v>0</v>
      </c>
      <c r="J23" s="301">
        <v>0</v>
      </c>
      <c r="K23" s="123">
        <v>663</v>
      </c>
      <c r="L23" s="288">
        <v>28.236797274275983</v>
      </c>
      <c r="M23" s="123">
        <f t="shared" si="3"/>
        <v>1453</v>
      </c>
      <c r="N23" s="289">
        <f t="shared" si="4"/>
        <v>61.8824531516184</v>
      </c>
      <c r="O23" s="58">
        <v>184</v>
      </c>
      <c r="P23" s="60">
        <v>7.836456558773425</v>
      </c>
      <c r="Q23" s="56">
        <v>422</v>
      </c>
      <c r="R23" s="289">
        <v>17.972742759795572</v>
      </c>
      <c r="S23" s="58">
        <v>116</v>
      </c>
      <c r="T23" s="60">
        <v>4.9403747870528107</v>
      </c>
      <c r="U23" s="56">
        <v>283</v>
      </c>
      <c r="V23" s="289">
        <v>12.052810902896081</v>
      </c>
      <c r="W23" s="58">
        <v>40</v>
      </c>
      <c r="X23" s="60">
        <v>1.7035775127768313</v>
      </c>
      <c r="Y23" s="123">
        <v>1</v>
      </c>
      <c r="Z23" s="299">
        <v>4.2589437819420782E-2</v>
      </c>
      <c r="AA23" s="300">
        <v>10</v>
      </c>
      <c r="AB23" s="301">
        <v>0.42589437819420783</v>
      </c>
      <c r="AC23" s="123">
        <v>1</v>
      </c>
      <c r="AD23" s="299">
        <v>4.2589437819420782E-2</v>
      </c>
      <c r="AE23" s="300">
        <v>334</v>
      </c>
      <c r="AF23" s="301">
        <v>14.224872231686541</v>
      </c>
      <c r="AG23" s="300">
        <v>9</v>
      </c>
      <c r="AH23" s="299">
        <v>0.38330494037478707</v>
      </c>
      <c r="AI23" s="300">
        <v>26</v>
      </c>
      <c r="AJ23" s="301">
        <v>1.1073253833049403</v>
      </c>
      <c r="AK23" s="123">
        <v>27</v>
      </c>
      <c r="AL23" s="203">
        <v>1.1499148211243613</v>
      </c>
      <c r="AN23" s="250"/>
      <c r="AO23" s="251"/>
    </row>
    <row r="24" spans="1:41" customFormat="1">
      <c r="A24" s="192" t="s">
        <v>25</v>
      </c>
      <c r="B24" s="124">
        <f t="shared" si="0"/>
        <v>1419</v>
      </c>
      <c r="C24" s="125">
        <f t="shared" si="1"/>
        <v>798</v>
      </c>
      <c r="D24" s="293">
        <f t="shared" si="2"/>
        <v>56.236786469344615</v>
      </c>
      <c r="E24" s="294">
        <v>72</v>
      </c>
      <c r="F24" s="295">
        <v>5.07399577167019</v>
      </c>
      <c r="G24" s="125">
        <v>0</v>
      </c>
      <c r="H24" s="293">
        <v>0</v>
      </c>
      <c r="I24" s="294">
        <v>6</v>
      </c>
      <c r="J24" s="295">
        <v>0.42283298097251587</v>
      </c>
      <c r="K24" s="125">
        <v>720</v>
      </c>
      <c r="L24" s="296">
        <v>50.739957716701902</v>
      </c>
      <c r="M24" s="125">
        <f t="shared" si="3"/>
        <v>621</v>
      </c>
      <c r="N24" s="297">
        <f t="shared" si="4"/>
        <v>43.763213530655392</v>
      </c>
      <c r="O24" s="66">
        <v>57</v>
      </c>
      <c r="P24" s="69">
        <v>4.0169133192388999</v>
      </c>
      <c r="Q24" s="68">
        <v>182</v>
      </c>
      <c r="R24" s="298">
        <v>12.825933756166313</v>
      </c>
      <c r="S24" s="66">
        <v>27</v>
      </c>
      <c r="T24" s="69">
        <v>1.9027484143763214</v>
      </c>
      <c r="U24" s="68">
        <v>146</v>
      </c>
      <c r="V24" s="298">
        <v>10.288935870331219</v>
      </c>
      <c r="W24" s="66">
        <v>33</v>
      </c>
      <c r="X24" s="69">
        <v>2.3255813953488373</v>
      </c>
      <c r="Y24" s="125">
        <v>0</v>
      </c>
      <c r="Z24" s="293">
        <v>0</v>
      </c>
      <c r="AA24" s="294">
        <v>2</v>
      </c>
      <c r="AB24" s="295">
        <v>0.14094432699083861</v>
      </c>
      <c r="AC24" s="125">
        <v>0</v>
      </c>
      <c r="AD24" s="293">
        <v>0</v>
      </c>
      <c r="AE24" s="294">
        <v>171</v>
      </c>
      <c r="AF24" s="295">
        <v>12.050739957716702</v>
      </c>
      <c r="AG24" s="294">
        <v>0</v>
      </c>
      <c r="AH24" s="293">
        <v>0</v>
      </c>
      <c r="AI24" s="294">
        <v>1</v>
      </c>
      <c r="AJ24" s="295">
        <v>7.0472163495419307E-2</v>
      </c>
      <c r="AK24" s="125">
        <v>2</v>
      </c>
      <c r="AL24" s="204">
        <v>0.14094432699083861</v>
      </c>
      <c r="AN24" s="250"/>
      <c r="AO24" s="251"/>
    </row>
    <row r="25" spans="1:41" customFormat="1">
      <c r="A25" s="190" t="s">
        <v>26</v>
      </c>
      <c r="B25" s="122">
        <f t="shared" si="0"/>
        <v>1818</v>
      </c>
      <c r="C25" s="123">
        <f t="shared" si="1"/>
        <v>390</v>
      </c>
      <c r="D25" s="302">
        <f t="shared" si="2"/>
        <v>21.452145214521451</v>
      </c>
      <c r="E25" s="300">
        <v>101</v>
      </c>
      <c r="F25" s="303">
        <v>5.5555555555555554</v>
      </c>
      <c r="G25" s="123">
        <v>2</v>
      </c>
      <c r="H25" s="302">
        <v>0.11001100110011</v>
      </c>
      <c r="I25" s="300">
        <v>4</v>
      </c>
      <c r="J25" s="303">
        <v>0.22002200220022</v>
      </c>
      <c r="K25" s="123">
        <v>283</v>
      </c>
      <c r="L25" s="304">
        <v>15.566556655665567</v>
      </c>
      <c r="M25" s="123">
        <f t="shared" si="3"/>
        <v>1428</v>
      </c>
      <c r="N25" s="289">
        <f t="shared" si="4"/>
        <v>78.547854785478549</v>
      </c>
      <c r="O25" s="58">
        <v>96</v>
      </c>
      <c r="P25" s="60">
        <v>5.2805280528052805</v>
      </c>
      <c r="Q25" s="56">
        <v>226</v>
      </c>
      <c r="R25" s="289">
        <v>12.431243124312431</v>
      </c>
      <c r="S25" s="58">
        <v>101</v>
      </c>
      <c r="T25" s="60">
        <v>5.5555555555555554</v>
      </c>
      <c r="U25" s="56">
        <v>589</v>
      </c>
      <c r="V25" s="289">
        <v>32.398239823982401</v>
      </c>
      <c r="W25" s="58">
        <v>24</v>
      </c>
      <c r="X25" s="60">
        <v>1.3201320132013201</v>
      </c>
      <c r="Y25" s="123">
        <v>0</v>
      </c>
      <c r="Z25" s="302">
        <v>0</v>
      </c>
      <c r="AA25" s="300">
        <v>13</v>
      </c>
      <c r="AB25" s="303">
        <v>0.7150715071507151</v>
      </c>
      <c r="AC25" s="123">
        <v>0</v>
      </c>
      <c r="AD25" s="302">
        <v>0</v>
      </c>
      <c r="AE25" s="300">
        <v>330</v>
      </c>
      <c r="AF25" s="303">
        <v>18.151815181518153</v>
      </c>
      <c r="AG25" s="300">
        <v>11</v>
      </c>
      <c r="AH25" s="302">
        <v>0.60506050605060502</v>
      </c>
      <c r="AI25" s="300">
        <v>15</v>
      </c>
      <c r="AJ25" s="303">
        <v>0.82508250825082496</v>
      </c>
      <c r="AK25" s="123">
        <v>23</v>
      </c>
      <c r="AL25" s="205">
        <v>1.2651265126512652</v>
      </c>
      <c r="AN25" s="250"/>
      <c r="AO25" s="251"/>
    </row>
    <row r="26" spans="1:41" customFormat="1" ht="15.75" thickBot="1">
      <c r="A26" s="192" t="s">
        <v>27</v>
      </c>
      <c r="B26" s="124">
        <f t="shared" si="0"/>
        <v>1347</v>
      </c>
      <c r="C26" s="125">
        <f t="shared" si="1"/>
        <v>521</v>
      </c>
      <c r="D26" s="293">
        <f t="shared" si="2"/>
        <v>38.678544914625093</v>
      </c>
      <c r="E26" s="294">
        <v>42</v>
      </c>
      <c r="F26" s="295">
        <v>3.1180400890868598</v>
      </c>
      <c r="G26" s="125">
        <v>0</v>
      </c>
      <c r="H26" s="293">
        <v>0</v>
      </c>
      <c r="I26" s="294">
        <v>8</v>
      </c>
      <c r="J26" s="295">
        <v>0.59391239792130657</v>
      </c>
      <c r="K26" s="125">
        <v>471</v>
      </c>
      <c r="L26" s="296">
        <v>34.966592427616931</v>
      </c>
      <c r="M26" s="125">
        <f t="shared" si="3"/>
        <v>826</v>
      </c>
      <c r="N26" s="297">
        <f t="shared" si="4"/>
        <v>61.321455085374907</v>
      </c>
      <c r="O26" s="80">
        <v>155</v>
      </c>
      <c r="P26" s="83">
        <v>11.507052709725315</v>
      </c>
      <c r="Q26" s="82">
        <v>236</v>
      </c>
      <c r="R26" s="305">
        <v>17.520415738678544</v>
      </c>
      <c r="S26" s="80">
        <v>93</v>
      </c>
      <c r="T26" s="83">
        <v>6.9042316258351892</v>
      </c>
      <c r="U26" s="82">
        <v>189</v>
      </c>
      <c r="V26" s="305">
        <v>14.03118040089087</v>
      </c>
      <c r="W26" s="80">
        <v>70</v>
      </c>
      <c r="X26" s="83">
        <v>5.1967334818114335</v>
      </c>
      <c r="Y26" s="125">
        <v>0</v>
      </c>
      <c r="Z26" s="293">
        <v>0</v>
      </c>
      <c r="AA26" s="294">
        <v>1</v>
      </c>
      <c r="AB26" s="295">
        <v>7.4239049740163321E-2</v>
      </c>
      <c r="AC26" s="125">
        <v>0</v>
      </c>
      <c r="AD26" s="293">
        <v>0</v>
      </c>
      <c r="AE26" s="294">
        <v>66</v>
      </c>
      <c r="AF26" s="295">
        <v>4.8997772828507795</v>
      </c>
      <c r="AG26" s="294">
        <v>6</v>
      </c>
      <c r="AH26" s="293">
        <v>0.44543429844097993</v>
      </c>
      <c r="AI26" s="294">
        <v>3</v>
      </c>
      <c r="AJ26" s="295">
        <v>0.22271714922048996</v>
      </c>
      <c r="AK26" s="125">
        <v>7</v>
      </c>
      <c r="AL26" s="204">
        <v>0.5196733481811433</v>
      </c>
      <c r="AN26" s="250"/>
      <c r="AO26" s="251"/>
    </row>
    <row r="27" spans="1:41" customFormat="1">
      <c r="A27" s="195" t="s">
        <v>28</v>
      </c>
      <c r="B27" s="126">
        <f t="shared" si="0"/>
        <v>45539</v>
      </c>
      <c r="C27" s="127">
        <f t="shared" si="1"/>
        <v>14602</v>
      </c>
      <c r="D27" s="306">
        <f t="shared" si="2"/>
        <v>32.064823557829556</v>
      </c>
      <c r="E27" s="307">
        <v>4457</v>
      </c>
      <c r="F27" s="308">
        <v>9.7872153538725062</v>
      </c>
      <c r="G27" s="127">
        <v>16</v>
      </c>
      <c r="H27" s="306">
        <v>3.513471969081447E-2</v>
      </c>
      <c r="I27" s="307">
        <v>20</v>
      </c>
      <c r="J27" s="308">
        <v>4.3918399613518087E-2</v>
      </c>
      <c r="K27" s="127">
        <v>10109</v>
      </c>
      <c r="L27" s="309">
        <v>22.198555084652718</v>
      </c>
      <c r="M27" s="127">
        <f t="shared" si="3"/>
        <v>30937</v>
      </c>
      <c r="N27" s="310">
        <f>M27/B27*100</f>
        <v>67.935176442170444</v>
      </c>
      <c r="O27" s="90">
        <v>1900</v>
      </c>
      <c r="P27" s="91">
        <v>4.1722479632842182</v>
      </c>
      <c r="Q27" s="92">
        <v>3309</v>
      </c>
      <c r="R27" s="310">
        <v>7.2662992160565665</v>
      </c>
      <c r="S27" s="90">
        <v>1451</v>
      </c>
      <c r="T27" s="91">
        <v>3.1862798919607367</v>
      </c>
      <c r="U27" s="92">
        <v>7859</v>
      </c>
      <c r="V27" s="310">
        <v>17.25773512813193</v>
      </c>
      <c r="W27" s="90">
        <v>8930</v>
      </c>
      <c r="X27" s="91">
        <v>19.609565427435825</v>
      </c>
      <c r="Y27" s="127">
        <v>14</v>
      </c>
      <c r="Z27" s="306">
        <v>3.0742879729462658E-2</v>
      </c>
      <c r="AA27" s="307">
        <v>195</v>
      </c>
      <c r="AB27" s="308">
        <v>0.42820439623180129</v>
      </c>
      <c r="AC27" s="127">
        <v>12</v>
      </c>
      <c r="AD27" s="306">
        <v>2.6351039768110849E-2</v>
      </c>
      <c r="AE27" s="307">
        <v>5724</v>
      </c>
      <c r="AF27" s="308">
        <v>12.569445969388877</v>
      </c>
      <c r="AG27" s="307">
        <v>140</v>
      </c>
      <c r="AH27" s="306">
        <v>0.30742879729462658</v>
      </c>
      <c r="AI27" s="307">
        <v>608</v>
      </c>
      <c r="AJ27" s="308">
        <v>1.3351193482509496</v>
      </c>
      <c r="AK27" s="127">
        <v>795</v>
      </c>
      <c r="AL27" s="206">
        <v>1.7457563846373438</v>
      </c>
      <c r="AN27" s="250"/>
      <c r="AO27" s="251"/>
    </row>
    <row r="28" spans="1:41" customFormat="1">
      <c r="A28" s="197" t="s">
        <v>29</v>
      </c>
      <c r="B28" s="128">
        <f t="shared" si="0"/>
        <v>10538</v>
      </c>
      <c r="C28" s="129">
        <f t="shared" si="1"/>
        <v>3440</v>
      </c>
      <c r="D28" s="311">
        <f t="shared" si="2"/>
        <v>32.643765420383374</v>
      </c>
      <c r="E28" s="312">
        <v>633</v>
      </c>
      <c r="F28" s="313">
        <v>6.00683241601822</v>
      </c>
      <c r="G28" s="129">
        <v>0</v>
      </c>
      <c r="H28" s="311">
        <v>0</v>
      </c>
      <c r="I28" s="312">
        <v>36</v>
      </c>
      <c r="J28" s="313">
        <v>0.34162080091098884</v>
      </c>
      <c r="K28" s="129">
        <v>2771</v>
      </c>
      <c r="L28" s="314">
        <v>26.29531220345417</v>
      </c>
      <c r="M28" s="129">
        <f t="shared" si="3"/>
        <v>7098</v>
      </c>
      <c r="N28" s="315">
        <f>M28/B28*100</f>
        <v>67.356234579616626</v>
      </c>
      <c r="O28" s="99">
        <v>618</v>
      </c>
      <c r="P28" s="100">
        <v>5.8644904156386408</v>
      </c>
      <c r="Q28" s="101">
        <v>1799</v>
      </c>
      <c r="R28" s="315">
        <v>17.071550578857469</v>
      </c>
      <c r="S28" s="99">
        <v>383</v>
      </c>
      <c r="T28" s="100">
        <v>3.6344657430252418</v>
      </c>
      <c r="U28" s="101">
        <v>1157</v>
      </c>
      <c r="V28" s="315">
        <v>10.979312962611502</v>
      </c>
      <c r="W28" s="99">
        <v>242</v>
      </c>
      <c r="X28" s="100">
        <v>2.2964509394572024</v>
      </c>
      <c r="Y28" s="129">
        <v>6</v>
      </c>
      <c r="Z28" s="311">
        <v>5.6936800151831467E-2</v>
      </c>
      <c r="AA28" s="312">
        <v>15</v>
      </c>
      <c r="AB28" s="313">
        <v>0.14234200037957867</v>
      </c>
      <c r="AC28" s="129">
        <v>4</v>
      </c>
      <c r="AD28" s="311">
        <v>3.7957866767887642E-2</v>
      </c>
      <c r="AE28" s="312">
        <v>2669</v>
      </c>
      <c r="AF28" s="313">
        <v>25.32738660087303</v>
      </c>
      <c r="AG28" s="312">
        <v>27</v>
      </c>
      <c r="AH28" s="311">
        <v>0.25621560068324162</v>
      </c>
      <c r="AI28" s="312">
        <v>98</v>
      </c>
      <c r="AJ28" s="313">
        <v>0.92996773581324721</v>
      </c>
      <c r="AK28" s="129">
        <v>80</v>
      </c>
      <c r="AL28" s="207">
        <v>0.75915733535775287</v>
      </c>
      <c r="AN28" s="250"/>
      <c r="AO28" s="251"/>
    </row>
    <row r="29" spans="1:41" customFormat="1">
      <c r="A29" s="199" t="s">
        <v>30</v>
      </c>
      <c r="B29" s="208">
        <f t="shared" si="0"/>
        <v>56077</v>
      </c>
      <c r="C29" s="209">
        <f t="shared" si="1"/>
        <v>18042</v>
      </c>
      <c r="D29" s="316">
        <f t="shared" si="2"/>
        <v>32.173618417533035</v>
      </c>
      <c r="E29" s="317">
        <v>5090</v>
      </c>
      <c r="F29" s="318">
        <v>9.0768051072632279</v>
      </c>
      <c r="G29" s="209">
        <v>16</v>
      </c>
      <c r="H29" s="316">
        <v>2.8532196800827435E-2</v>
      </c>
      <c r="I29" s="317">
        <v>56</v>
      </c>
      <c r="J29" s="318">
        <v>9.9862688802896005E-2</v>
      </c>
      <c r="K29" s="209">
        <v>12880</v>
      </c>
      <c r="L29" s="319">
        <v>22.968418424666083</v>
      </c>
      <c r="M29" s="209">
        <f>O29+Q29+S29+U29+W29+Y29+AA29+AC29+AE29+AG29+AI29+AK29</f>
        <v>38035</v>
      </c>
      <c r="N29" s="284">
        <f>M29/B29*100</f>
        <v>67.826381582466965</v>
      </c>
      <c r="O29" s="176">
        <v>2518</v>
      </c>
      <c r="P29" s="177">
        <v>4.4902544715302177</v>
      </c>
      <c r="Q29" s="178">
        <v>5108</v>
      </c>
      <c r="R29" s="284">
        <v>9.1089038286641575</v>
      </c>
      <c r="S29" s="176">
        <v>1834</v>
      </c>
      <c r="T29" s="177">
        <v>3.2705030582948442</v>
      </c>
      <c r="U29" s="178">
        <v>9016</v>
      </c>
      <c r="V29" s="284">
        <v>16.077892897266256</v>
      </c>
      <c r="W29" s="176">
        <v>9172</v>
      </c>
      <c r="X29" s="177">
        <v>16.356081816074326</v>
      </c>
      <c r="Y29" s="209">
        <v>20</v>
      </c>
      <c r="Z29" s="316">
        <v>3.5665246001034288E-2</v>
      </c>
      <c r="AA29" s="317">
        <v>210</v>
      </c>
      <c r="AB29" s="318">
        <v>0.37448508301086009</v>
      </c>
      <c r="AC29" s="209">
        <v>16</v>
      </c>
      <c r="AD29" s="316">
        <v>2.8532196800827435E-2</v>
      </c>
      <c r="AE29" s="317">
        <v>8393</v>
      </c>
      <c r="AF29" s="318">
        <v>14.96692048433404</v>
      </c>
      <c r="AG29" s="317">
        <v>167</v>
      </c>
      <c r="AH29" s="316">
        <v>0.29780480410863636</v>
      </c>
      <c r="AI29" s="317">
        <v>706</v>
      </c>
      <c r="AJ29" s="318">
        <v>1.2589831838365106</v>
      </c>
      <c r="AK29" s="209">
        <v>875</v>
      </c>
      <c r="AL29" s="210">
        <v>1.5603545125452503</v>
      </c>
      <c r="AN29" s="250"/>
      <c r="AO29" s="251"/>
    </row>
    <row r="30" spans="1:41" customFormat="1">
      <c r="A30" s="389" t="s">
        <v>81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</row>
    <row r="31" spans="1:41" customFormat="1">
      <c r="A31" s="389" t="s">
        <v>87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  <c r="AK31" s="389"/>
      <c r="AL31" s="389"/>
    </row>
    <row r="32" spans="1:41" customFormat="1"/>
    <row r="33" spans="1:38" customFormat="1" ht="23.25">
      <c r="A33" s="395">
        <v>2022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  <c r="AH33" s="395"/>
      <c r="AI33" s="395"/>
      <c r="AJ33" s="395"/>
      <c r="AK33" s="395"/>
      <c r="AL33" s="395"/>
    </row>
    <row r="34" spans="1:38" customFormat="1">
      <c r="A34" s="242"/>
    </row>
    <row r="35" spans="1:38" customFormat="1" ht="17.25">
      <c r="A35" s="355" t="s">
        <v>109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</row>
    <row r="36" spans="1:38" customFormat="1" ht="15.95" customHeight="1" thickBot="1">
      <c r="A36" s="431" t="s">
        <v>0</v>
      </c>
      <c r="B36" s="433" t="s">
        <v>1</v>
      </c>
      <c r="C36" s="436" t="s">
        <v>3</v>
      </c>
      <c r="D36" s="436"/>
      <c r="E36" s="436"/>
      <c r="F36" s="436"/>
      <c r="G36" s="436"/>
      <c r="H36" s="436"/>
      <c r="I36" s="436"/>
      <c r="J36" s="436"/>
      <c r="K36" s="436"/>
      <c r="L36" s="436"/>
      <c r="M36" s="436" t="s">
        <v>4</v>
      </c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436"/>
      <c r="AE36" s="436"/>
      <c r="AF36" s="436"/>
      <c r="AG36" s="436"/>
      <c r="AH36" s="436"/>
      <c r="AI36" s="436"/>
      <c r="AJ36" s="436"/>
      <c r="AK36" s="436"/>
      <c r="AL36" s="437"/>
    </row>
    <row r="37" spans="1:38" customFormat="1" ht="15.75" thickBot="1">
      <c r="A37" s="432"/>
      <c r="B37" s="434"/>
      <c r="C37" s="438" t="s">
        <v>1</v>
      </c>
      <c r="D37" s="438"/>
      <c r="E37" s="436" t="s">
        <v>2</v>
      </c>
      <c r="F37" s="436"/>
      <c r="G37" s="436"/>
      <c r="H37" s="436"/>
      <c r="I37" s="436"/>
      <c r="J37" s="436"/>
      <c r="K37" s="436"/>
      <c r="L37" s="436"/>
      <c r="M37" s="438" t="s">
        <v>1</v>
      </c>
      <c r="N37" s="438"/>
      <c r="O37" s="436" t="s">
        <v>2</v>
      </c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7"/>
    </row>
    <row r="38" spans="1:38" customFormat="1" ht="15.95" customHeight="1" thickBot="1">
      <c r="A38" s="432"/>
      <c r="B38" s="434"/>
      <c r="C38" s="434"/>
      <c r="D38" s="434"/>
      <c r="E38" s="438" t="s">
        <v>60</v>
      </c>
      <c r="F38" s="438"/>
      <c r="G38" s="438" t="s">
        <v>61</v>
      </c>
      <c r="H38" s="438"/>
      <c r="I38" s="438" t="s">
        <v>0</v>
      </c>
      <c r="J38" s="438"/>
      <c r="K38" s="438" t="s">
        <v>78</v>
      </c>
      <c r="L38" s="438"/>
      <c r="M38" s="434"/>
      <c r="N38" s="434"/>
      <c r="O38" s="436" t="s">
        <v>63</v>
      </c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 t="s">
        <v>64</v>
      </c>
      <c r="AH38" s="436"/>
      <c r="AI38" s="436"/>
      <c r="AJ38" s="436"/>
      <c r="AK38" s="436"/>
      <c r="AL38" s="437"/>
    </row>
    <row r="39" spans="1:38" customFormat="1" ht="37.5" customHeight="1" thickBot="1">
      <c r="A39" s="432"/>
      <c r="B39" s="435"/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9" t="s">
        <v>65</v>
      </c>
      <c r="P39" s="439"/>
      <c r="Q39" s="439" t="s">
        <v>66</v>
      </c>
      <c r="R39" s="441"/>
      <c r="S39" s="439" t="s">
        <v>67</v>
      </c>
      <c r="T39" s="439"/>
      <c r="U39" s="439" t="s">
        <v>68</v>
      </c>
      <c r="V39" s="441"/>
      <c r="W39" s="439" t="s">
        <v>69</v>
      </c>
      <c r="X39" s="439"/>
      <c r="Y39" s="439" t="s">
        <v>70</v>
      </c>
      <c r="Z39" s="439"/>
      <c r="AA39" s="439" t="s">
        <v>71</v>
      </c>
      <c r="AB39" s="439"/>
      <c r="AC39" s="439" t="s">
        <v>72</v>
      </c>
      <c r="AD39" s="439"/>
      <c r="AE39" s="439" t="s">
        <v>73</v>
      </c>
      <c r="AF39" s="439"/>
      <c r="AG39" s="439" t="s">
        <v>74</v>
      </c>
      <c r="AH39" s="439"/>
      <c r="AI39" s="439" t="s">
        <v>75</v>
      </c>
      <c r="AJ39" s="439"/>
      <c r="AK39" s="439" t="s">
        <v>76</v>
      </c>
      <c r="AL39" s="440"/>
    </row>
    <row r="40" spans="1:38" customFormat="1" ht="38.25" customHeight="1" thickBot="1">
      <c r="A40" s="432"/>
      <c r="B40" s="243" t="s">
        <v>10</v>
      </c>
      <c r="C40" s="244" t="s">
        <v>10</v>
      </c>
      <c r="D40" s="245" t="s">
        <v>52</v>
      </c>
      <c r="E40" s="246" t="s">
        <v>10</v>
      </c>
      <c r="F40" s="245" t="s">
        <v>52</v>
      </c>
      <c r="G40" s="246" t="s">
        <v>10</v>
      </c>
      <c r="H40" s="245" t="s">
        <v>52</v>
      </c>
      <c r="I40" s="246" t="s">
        <v>10</v>
      </c>
      <c r="J40" s="245" t="s">
        <v>52</v>
      </c>
      <c r="K40" s="247" t="s">
        <v>10</v>
      </c>
      <c r="L40" s="248" t="s">
        <v>52</v>
      </c>
      <c r="M40" s="246" t="s">
        <v>10</v>
      </c>
      <c r="N40" s="245" t="s">
        <v>52</v>
      </c>
      <c r="O40" s="246" t="s">
        <v>10</v>
      </c>
      <c r="P40" s="245" t="s">
        <v>52</v>
      </c>
      <c r="Q40" s="247" t="s">
        <v>10</v>
      </c>
      <c r="R40" s="248" t="s">
        <v>52</v>
      </c>
      <c r="S40" s="246" t="s">
        <v>10</v>
      </c>
      <c r="T40" s="245" t="s">
        <v>52</v>
      </c>
      <c r="U40" s="247" t="s">
        <v>10</v>
      </c>
      <c r="V40" s="248" t="s">
        <v>52</v>
      </c>
      <c r="W40" s="247" t="s">
        <v>10</v>
      </c>
      <c r="X40" s="248" t="s">
        <v>52</v>
      </c>
      <c r="Y40" s="247" t="s">
        <v>10</v>
      </c>
      <c r="Z40" s="248" t="s">
        <v>52</v>
      </c>
      <c r="AA40" s="246" t="s">
        <v>10</v>
      </c>
      <c r="AB40" s="245" t="s">
        <v>52</v>
      </c>
      <c r="AC40" s="246" t="s">
        <v>10</v>
      </c>
      <c r="AD40" s="245" t="s">
        <v>52</v>
      </c>
      <c r="AE40" s="247" t="s">
        <v>10</v>
      </c>
      <c r="AF40" s="248" t="s">
        <v>52</v>
      </c>
      <c r="AG40" s="246" t="s">
        <v>10</v>
      </c>
      <c r="AH40" s="245" t="s">
        <v>52</v>
      </c>
      <c r="AI40" s="246" t="s">
        <v>10</v>
      </c>
      <c r="AJ40" s="245" t="s">
        <v>52</v>
      </c>
      <c r="AK40" s="247" t="s">
        <v>10</v>
      </c>
      <c r="AL40" s="249" t="s">
        <v>52</v>
      </c>
    </row>
    <row r="41" spans="1:38" customFormat="1">
      <c r="A41" s="190" t="s">
        <v>12</v>
      </c>
      <c r="B41" s="122">
        <v>9245</v>
      </c>
      <c r="C41" s="123">
        <v>3982</v>
      </c>
      <c r="D41" s="288">
        <v>43.071930773391017</v>
      </c>
      <c r="E41" s="123">
        <v>448</v>
      </c>
      <c r="F41" s="285">
        <v>4.8458626284478097</v>
      </c>
      <c r="G41" s="286">
        <v>0</v>
      </c>
      <c r="H41" s="287">
        <v>0</v>
      </c>
      <c r="I41" s="123">
        <v>0</v>
      </c>
      <c r="J41" s="285">
        <v>0</v>
      </c>
      <c r="K41" s="286">
        <v>3534</v>
      </c>
      <c r="L41" s="320">
        <v>38.226068144943213</v>
      </c>
      <c r="M41" s="291">
        <v>5263</v>
      </c>
      <c r="N41" s="320">
        <v>56.928069226608983</v>
      </c>
      <c r="O41" s="291">
        <v>105</v>
      </c>
      <c r="P41" s="320">
        <v>1.1357490535424553</v>
      </c>
      <c r="Q41" s="291">
        <v>292</v>
      </c>
      <c r="R41" s="287">
        <v>3.1584640346133042</v>
      </c>
      <c r="S41" s="123">
        <v>17</v>
      </c>
      <c r="T41" s="285">
        <v>0.18388318009734991</v>
      </c>
      <c r="U41" s="286">
        <v>1589</v>
      </c>
      <c r="V41" s="287">
        <v>17.187669010275826</v>
      </c>
      <c r="W41" s="123">
        <v>1857</v>
      </c>
      <c r="X41" s="285">
        <v>20.086533261222282</v>
      </c>
      <c r="Y41" s="286">
        <v>0</v>
      </c>
      <c r="Z41" s="287">
        <v>0</v>
      </c>
      <c r="AA41" s="123">
        <v>39</v>
      </c>
      <c r="AB41" s="285">
        <v>0.42184964845862633</v>
      </c>
      <c r="AC41" s="286">
        <v>1</v>
      </c>
      <c r="AD41" s="287">
        <v>1.081665765278529E-2</v>
      </c>
      <c r="AE41" s="123">
        <v>1141</v>
      </c>
      <c r="AF41" s="285">
        <v>12.341806381828015</v>
      </c>
      <c r="AG41" s="286">
        <v>30</v>
      </c>
      <c r="AH41" s="285">
        <v>0.32449972958355866</v>
      </c>
      <c r="AI41" s="286">
        <v>144</v>
      </c>
      <c r="AJ41" s="287">
        <v>1.5575987020010817</v>
      </c>
      <c r="AK41" s="291">
        <v>48</v>
      </c>
      <c r="AL41" s="292">
        <v>0.51919956733369388</v>
      </c>
    </row>
    <row r="42" spans="1:38" customFormat="1">
      <c r="A42" s="192" t="s">
        <v>13</v>
      </c>
      <c r="B42" s="124">
        <v>9193</v>
      </c>
      <c r="C42" s="125">
        <v>2503</v>
      </c>
      <c r="D42" s="296">
        <v>27.227238115957793</v>
      </c>
      <c r="E42" s="125">
        <v>645</v>
      </c>
      <c r="F42" s="293">
        <v>7.0162079843359075</v>
      </c>
      <c r="G42" s="294">
        <v>0</v>
      </c>
      <c r="H42" s="295">
        <v>0</v>
      </c>
      <c r="I42" s="125">
        <v>6</v>
      </c>
      <c r="J42" s="293">
        <v>6.5267051017078206E-2</v>
      </c>
      <c r="K42" s="294">
        <v>1852</v>
      </c>
      <c r="L42" s="296">
        <v>20.145763080604809</v>
      </c>
      <c r="M42" s="125">
        <v>6690</v>
      </c>
      <c r="N42" s="296">
        <v>72.772761884042197</v>
      </c>
      <c r="O42" s="125">
        <v>372</v>
      </c>
      <c r="P42" s="296">
        <v>4.046557163058849</v>
      </c>
      <c r="Q42" s="125">
        <v>363</v>
      </c>
      <c r="R42" s="295">
        <v>3.9486565865332319</v>
      </c>
      <c r="S42" s="125">
        <v>261</v>
      </c>
      <c r="T42" s="293">
        <v>2.8391167192429023</v>
      </c>
      <c r="U42" s="294">
        <v>1443</v>
      </c>
      <c r="V42" s="295">
        <v>15.696725769607308</v>
      </c>
      <c r="W42" s="125">
        <v>2603</v>
      </c>
      <c r="X42" s="293">
        <v>28.315022299575766</v>
      </c>
      <c r="Y42" s="294">
        <v>1</v>
      </c>
      <c r="Z42" s="295">
        <v>1.0877841836179703E-2</v>
      </c>
      <c r="AA42" s="125">
        <v>4</v>
      </c>
      <c r="AB42" s="293">
        <v>4.3511367344718811E-2</v>
      </c>
      <c r="AC42" s="294">
        <v>8</v>
      </c>
      <c r="AD42" s="295">
        <v>8.7022734689437622E-2</v>
      </c>
      <c r="AE42" s="125">
        <v>1128</v>
      </c>
      <c r="AF42" s="293">
        <v>12.270205591210704</v>
      </c>
      <c r="AG42" s="294">
        <v>17</v>
      </c>
      <c r="AH42" s="293">
        <v>0.18492331121505493</v>
      </c>
      <c r="AI42" s="294">
        <v>123</v>
      </c>
      <c r="AJ42" s="295">
        <v>1.3379745458501033</v>
      </c>
      <c r="AK42" s="125">
        <v>367</v>
      </c>
      <c r="AL42" s="204">
        <v>3.9921679538779511</v>
      </c>
    </row>
    <row r="43" spans="1:38" customFormat="1">
      <c r="A43" s="190" t="s">
        <v>32</v>
      </c>
      <c r="B43" s="122">
        <v>2787</v>
      </c>
      <c r="C43" s="123">
        <v>299</v>
      </c>
      <c r="D43" s="288">
        <v>10.728381772515249</v>
      </c>
      <c r="E43" s="123">
        <v>280</v>
      </c>
      <c r="F43" s="299">
        <v>10.04664513814137</v>
      </c>
      <c r="G43" s="300">
        <v>0</v>
      </c>
      <c r="H43" s="301">
        <v>0</v>
      </c>
      <c r="I43" s="123">
        <v>19</v>
      </c>
      <c r="J43" s="299">
        <v>0.68173663437387877</v>
      </c>
      <c r="K43" s="300">
        <v>0</v>
      </c>
      <c r="L43" s="288">
        <v>0</v>
      </c>
      <c r="M43" s="123">
        <v>2488</v>
      </c>
      <c r="N43" s="288">
        <v>89.271618227484751</v>
      </c>
      <c r="O43" s="123">
        <v>52</v>
      </c>
      <c r="P43" s="288">
        <v>1.8658055256548258</v>
      </c>
      <c r="Q43" s="123">
        <v>545</v>
      </c>
      <c r="R43" s="301">
        <v>19.555077143882311</v>
      </c>
      <c r="S43" s="123">
        <v>4</v>
      </c>
      <c r="T43" s="299">
        <v>0.14352350197344815</v>
      </c>
      <c r="U43" s="300">
        <v>248</v>
      </c>
      <c r="V43" s="301">
        <v>8.8984571223537845</v>
      </c>
      <c r="W43" s="123">
        <v>65</v>
      </c>
      <c r="X43" s="299">
        <v>2.3322569070685324</v>
      </c>
      <c r="Y43" s="300">
        <v>5</v>
      </c>
      <c r="Z43" s="301">
        <v>0.17940437746681021</v>
      </c>
      <c r="AA43" s="123">
        <v>2</v>
      </c>
      <c r="AB43" s="299">
        <v>7.1761750986724077E-2</v>
      </c>
      <c r="AC43" s="300">
        <v>3</v>
      </c>
      <c r="AD43" s="301">
        <v>0.1076426264800861</v>
      </c>
      <c r="AE43" s="123">
        <v>1561</v>
      </c>
      <c r="AF43" s="299">
        <v>56.010046645138146</v>
      </c>
      <c r="AG43" s="300">
        <v>1</v>
      </c>
      <c r="AH43" s="299">
        <v>3.5880875493362038E-2</v>
      </c>
      <c r="AI43" s="300">
        <v>1</v>
      </c>
      <c r="AJ43" s="301">
        <v>3.5880875493362038E-2</v>
      </c>
      <c r="AK43" s="123">
        <v>1</v>
      </c>
      <c r="AL43" s="203">
        <v>3.5880875493362038E-2</v>
      </c>
    </row>
    <row r="44" spans="1:38" customFormat="1">
      <c r="A44" s="192" t="s">
        <v>15</v>
      </c>
      <c r="B44" s="124">
        <v>1598</v>
      </c>
      <c r="C44" s="125">
        <v>788</v>
      </c>
      <c r="D44" s="296">
        <v>49.311639549436798</v>
      </c>
      <c r="E44" s="125">
        <v>6</v>
      </c>
      <c r="F44" s="293">
        <v>0.37546933667083854</v>
      </c>
      <c r="G44" s="294">
        <v>0</v>
      </c>
      <c r="H44" s="295">
        <v>0</v>
      </c>
      <c r="I44" s="125">
        <v>1</v>
      </c>
      <c r="J44" s="293">
        <v>6.2578222778473094E-2</v>
      </c>
      <c r="K44" s="294">
        <v>781</v>
      </c>
      <c r="L44" s="296">
        <v>48.873591989987489</v>
      </c>
      <c r="M44" s="125">
        <v>810</v>
      </c>
      <c r="N44" s="296">
        <v>50.688360450563209</v>
      </c>
      <c r="O44" s="125">
        <v>79</v>
      </c>
      <c r="P44" s="296">
        <v>4.9436795994993741</v>
      </c>
      <c r="Q44" s="125">
        <v>147</v>
      </c>
      <c r="R44" s="295">
        <v>9.1989987484355442</v>
      </c>
      <c r="S44" s="125">
        <v>52</v>
      </c>
      <c r="T44" s="293">
        <v>3.2540675844806008</v>
      </c>
      <c r="U44" s="294">
        <v>160</v>
      </c>
      <c r="V44" s="295">
        <v>10.012515644555695</v>
      </c>
      <c r="W44" s="125">
        <v>17</v>
      </c>
      <c r="X44" s="293">
        <v>1.0638297872340425</v>
      </c>
      <c r="Y44" s="294">
        <v>0</v>
      </c>
      <c r="Z44" s="295">
        <v>0</v>
      </c>
      <c r="AA44" s="125">
        <v>0</v>
      </c>
      <c r="AB44" s="293">
        <v>0</v>
      </c>
      <c r="AC44" s="294">
        <v>0</v>
      </c>
      <c r="AD44" s="295">
        <v>0</v>
      </c>
      <c r="AE44" s="125">
        <v>291</v>
      </c>
      <c r="AF44" s="293">
        <v>18.210262828535669</v>
      </c>
      <c r="AG44" s="294">
        <v>12</v>
      </c>
      <c r="AH44" s="293">
        <v>0.75093867334167708</v>
      </c>
      <c r="AI44" s="294">
        <v>49</v>
      </c>
      <c r="AJ44" s="295">
        <v>3.0663329161451811</v>
      </c>
      <c r="AK44" s="125">
        <v>3</v>
      </c>
      <c r="AL44" s="204">
        <v>0.18773466833541927</v>
      </c>
    </row>
    <row r="45" spans="1:38" customFormat="1">
      <c r="A45" s="190" t="s">
        <v>16</v>
      </c>
      <c r="B45" s="122">
        <v>456</v>
      </c>
      <c r="C45" s="123">
        <v>99</v>
      </c>
      <c r="D45" s="288">
        <v>21.710526315789476</v>
      </c>
      <c r="E45" s="123">
        <v>99</v>
      </c>
      <c r="F45" s="299">
        <v>21.710526315789476</v>
      </c>
      <c r="G45" s="300">
        <v>0</v>
      </c>
      <c r="H45" s="301">
        <v>0</v>
      </c>
      <c r="I45" s="123">
        <v>0</v>
      </c>
      <c r="J45" s="299">
        <v>0</v>
      </c>
      <c r="K45" s="300">
        <v>0</v>
      </c>
      <c r="L45" s="288">
        <v>0</v>
      </c>
      <c r="M45" s="123">
        <v>357</v>
      </c>
      <c r="N45" s="288">
        <v>78.289473684210535</v>
      </c>
      <c r="O45" s="123">
        <v>28</v>
      </c>
      <c r="P45" s="288">
        <v>6.140350877192982</v>
      </c>
      <c r="Q45" s="123">
        <v>44</v>
      </c>
      <c r="R45" s="301">
        <v>9.6491228070175428</v>
      </c>
      <c r="S45" s="123">
        <v>13</v>
      </c>
      <c r="T45" s="299">
        <v>2.8508771929824559</v>
      </c>
      <c r="U45" s="300">
        <v>88</v>
      </c>
      <c r="V45" s="301">
        <v>19.298245614035086</v>
      </c>
      <c r="W45" s="123">
        <v>20</v>
      </c>
      <c r="X45" s="299">
        <v>4.3859649122807012</v>
      </c>
      <c r="Y45" s="300">
        <v>1</v>
      </c>
      <c r="Z45" s="301">
        <v>0.21929824561403508</v>
      </c>
      <c r="AA45" s="123">
        <v>1</v>
      </c>
      <c r="AB45" s="299">
        <v>0.21929824561403508</v>
      </c>
      <c r="AC45" s="300">
        <v>1</v>
      </c>
      <c r="AD45" s="301">
        <v>0.21929824561403508</v>
      </c>
      <c r="AE45" s="123">
        <v>129</v>
      </c>
      <c r="AF45" s="299">
        <v>28.289473684210524</v>
      </c>
      <c r="AG45" s="300">
        <v>3</v>
      </c>
      <c r="AH45" s="299">
        <v>0.6578947368421052</v>
      </c>
      <c r="AI45" s="300">
        <v>9</v>
      </c>
      <c r="AJ45" s="301">
        <v>1.9736842105263157</v>
      </c>
      <c r="AK45" s="123">
        <v>20</v>
      </c>
      <c r="AL45" s="203">
        <v>4.3859649122807012</v>
      </c>
    </row>
    <row r="46" spans="1:38" customFormat="1">
      <c r="A46" s="192" t="s">
        <v>17</v>
      </c>
      <c r="B46" s="124">
        <v>1157</v>
      </c>
      <c r="C46" s="125">
        <v>10</v>
      </c>
      <c r="D46" s="296">
        <v>0.86430423509075205</v>
      </c>
      <c r="E46" s="125">
        <v>8</v>
      </c>
      <c r="F46" s="293">
        <v>0.69144338807260153</v>
      </c>
      <c r="G46" s="294">
        <v>0</v>
      </c>
      <c r="H46" s="295">
        <v>0</v>
      </c>
      <c r="I46" s="125">
        <v>2</v>
      </c>
      <c r="J46" s="293">
        <v>0.17286084701815038</v>
      </c>
      <c r="K46" s="294">
        <v>0</v>
      </c>
      <c r="L46" s="296">
        <v>0</v>
      </c>
      <c r="M46" s="125">
        <v>1147</v>
      </c>
      <c r="N46" s="296">
        <v>99.135695764909244</v>
      </c>
      <c r="O46" s="125">
        <v>25</v>
      </c>
      <c r="P46" s="296">
        <v>2.1607605877268798</v>
      </c>
      <c r="Q46" s="125">
        <v>256</v>
      </c>
      <c r="R46" s="295">
        <v>22.126188418323249</v>
      </c>
      <c r="S46" s="125">
        <v>41</v>
      </c>
      <c r="T46" s="293">
        <v>3.5436473638720831</v>
      </c>
      <c r="U46" s="294">
        <v>152</v>
      </c>
      <c r="V46" s="295">
        <v>13.13742437337943</v>
      </c>
      <c r="W46" s="125">
        <v>28</v>
      </c>
      <c r="X46" s="293">
        <v>2.4200518582541055</v>
      </c>
      <c r="Y46" s="294">
        <v>1</v>
      </c>
      <c r="Z46" s="295">
        <v>8.6430423509075191E-2</v>
      </c>
      <c r="AA46" s="125">
        <v>2</v>
      </c>
      <c r="AB46" s="293">
        <v>0.17286084701815038</v>
      </c>
      <c r="AC46" s="294">
        <v>0</v>
      </c>
      <c r="AD46" s="295">
        <v>0</v>
      </c>
      <c r="AE46" s="125">
        <v>392</v>
      </c>
      <c r="AF46" s="293">
        <v>33.880726015557478</v>
      </c>
      <c r="AG46" s="294">
        <v>15</v>
      </c>
      <c r="AH46" s="293">
        <v>1.2964563526361279</v>
      </c>
      <c r="AI46" s="294">
        <v>177</v>
      </c>
      <c r="AJ46" s="295">
        <v>15.298184961106308</v>
      </c>
      <c r="AK46" s="125">
        <v>58</v>
      </c>
      <c r="AL46" s="204">
        <v>5.0129645635263609</v>
      </c>
    </row>
    <row r="47" spans="1:38" customFormat="1">
      <c r="A47" s="190" t="s">
        <v>18</v>
      </c>
      <c r="B47" s="122">
        <v>4270</v>
      </c>
      <c r="C47" s="123">
        <v>1766</v>
      </c>
      <c r="D47" s="288">
        <v>41.358313817330213</v>
      </c>
      <c r="E47" s="123">
        <v>388</v>
      </c>
      <c r="F47" s="299">
        <v>9.086651053864168</v>
      </c>
      <c r="G47" s="300">
        <v>0</v>
      </c>
      <c r="H47" s="301">
        <v>0</v>
      </c>
      <c r="I47" s="123">
        <v>1</v>
      </c>
      <c r="J47" s="299">
        <v>2.3419203747072598E-2</v>
      </c>
      <c r="K47" s="300">
        <v>1377</v>
      </c>
      <c r="L47" s="288">
        <v>32.248243559718972</v>
      </c>
      <c r="M47" s="123">
        <v>2504</v>
      </c>
      <c r="N47" s="288">
        <v>58.641686182669794</v>
      </c>
      <c r="O47" s="123">
        <v>112</v>
      </c>
      <c r="P47" s="288">
        <v>2.622950819672131</v>
      </c>
      <c r="Q47" s="123">
        <v>229</v>
      </c>
      <c r="R47" s="301">
        <v>5.3629976580796255</v>
      </c>
      <c r="S47" s="123">
        <v>43</v>
      </c>
      <c r="T47" s="299">
        <v>1.0070257611241218</v>
      </c>
      <c r="U47" s="300">
        <v>717</v>
      </c>
      <c r="V47" s="301">
        <v>16.791569086651055</v>
      </c>
      <c r="W47" s="123">
        <v>469</v>
      </c>
      <c r="X47" s="299">
        <v>10.983606557377049</v>
      </c>
      <c r="Y47" s="300">
        <v>5</v>
      </c>
      <c r="Z47" s="301">
        <v>0.117096018735363</v>
      </c>
      <c r="AA47" s="123">
        <v>23</v>
      </c>
      <c r="AB47" s="299">
        <v>0.53864168618266983</v>
      </c>
      <c r="AC47" s="300">
        <v>0</v>
      </c>
      <c r="AD47" s="301">
        <v>0</v>
      </c>
      <c r="AE47" s="123">
        <v>803</v>
      </c>
      <c r="AF47" s="299">
        <v>18.805620608899297</v>
      </c>
      <c r="AG47" s="300">
        <v>4</v>
      </c>
      <c r="AH47" s="299">
        <v>9.3676814988290391E-2</v>
      </c>
      <c r="AI47" s="300">
        <v>45</v>
      </c>
      <c r="AJ47" s="301">
        <v>1.053864168618267</v>
      </c>
      <c r="AK47" s="123">
        <v>54</v>
      </c>
      <c r="AL47" s="203">
        <v>1.2646370023419204</v>
      </c>
    </row>
    <row r="48" spans="1:38" customFormat="1">
      <c r="A48" s="192" t="s">
        <v>19</v>
      </c>
      <c r="B48" s="124">
        <v>964</v>
      </c>
      <c r="C48" s="125">
        <v>126</v>
      </c>
      <c r="D48" s="296">
        <v>13.070539419087138</v>
      </c>
      <c r="E48" s="125">
        <v>1</v>
      </c>
      <c r="F48" s="293">
        <v>0.1037344398340249</v>
      </c>
      <c r="G48" s="294">
        <v>0</v>
      </c>
      <c r="H48" s="295">
        <v>0</v>
      </c>
      <c r="I48" s="125">
        <v>2</v>
      </c>
      <c r="J48" s="293">
        <v>0.2074688796680498</v>
      </c>
      <c r="K48" s="294">
        <v>123</v>
      </c>
      <c r="L48" s="296">
        <v>12.759336099585061</v>
      </c>
      <c r="M48" s="125">
        <v>838</v>
      </c>
      <c r="N48" s="296">
        <v>86.92946058091286</v>
      </c>
      <c r="O48" s="125">
        <v>89</v>
      </c>
      <c r="P48" s="296">
        <v>9.2323651452282167</v>
      </c>
      <c r="Q48" s="125">
        <v>256</v>
      </c>
      <c r="R48" s="295">
        <v>26.556016597510375</v>
      </c>
      <c r="S48" s="125">
        <v>86</v>
      </c>
      <c r="T48" s="293">
        <v>8.9211618257261414</v>
      </c>
      <c r="U48" s="294">
        <v>124</v>
      </c>
      <c r="V48" s="295">
        <v>12.863070539419086</v>
      </c>
      <c r="W48" s="125">
        <v>15</v>
      </c>
      <c r="X48" s="293">
        <v>1.5560165975103735</v>
      </c>
      <c r="Y48" s="294">
        <v>0</v>
      </c>
      <c r="Z48" s="295">
        <v>0</v>
      </c>
      <c r="AA48" s="125">
        <v>0</v>
      </c>
      <c r="AB48" s="293">
        <v>0</v>
      </c>
      <c r="AC48" s="294">
        <v>0</v>
      </c>
      <c r="AD48" s="295">
        <v>0</v>
      </c>
      <c r="AE48" s="125">
        <v>204</v>
      </c>
      <c r="AF48" s="293">
        <v>21.161825726141078</v>
      </c>
      <c r="AG48" s="294">
        <v>0</v>
      </c>
      <c r="AH48" s="293">
        <v>0</v>
      </c>
      <c r="AI48" s="294">
        <v>19</v>
      </c>
      <c r="AJ48" s="295">
        <v>1.9709543568464729</v>
      </c>
      <c r="AK48" s="125">
        <v>45</v>
      </c>
      <c r="AL48" s="204">
        <v>4.6680497925311206</v>
      </c>
    </row>
    <row r="49" spans="1:38" customFormat="1">
      <c r="A49" s="190" t="s">
        <v>20</v>
      </c>
      <c r="B49" s="122">
        <v>5258</v>
      </c>
      <c r="C49" s="123">
        <v>1707</v>
      </c>
      <c r="D49" s="288">
        <v>32.46481551920882</v>
      </c>
      <c r="E49" s="123">
        <v>307</v>
      </c>
      <c r="F49" s="299">
        <v>5.8387219475085583</v>
      </c>
      <c r="G49" s="300">
        <v>1</v>
      </c>
      <c r="H49" s="301">
        <v>1.9018638265500192E-2</v>
      </c>
      <c r="I49" s="123">
        <v>0</v>
      </c>
      <c r="J49" s="299">
        <v>0</v>
      </c>
      <c r="K49" s="300">
        <v>1399</v>
      </c>
      <c r="L49" s="288">
        <v>26.607074933434767</v>
      </c>
      <c r="M49" s="123">
        <v>3551</v>
      </c>
      <c r="N49" s="288">
        <v>67.535184480791173</v>
      </c>
      <c r="O49" s="123">
        <v>233</v>
      </c>
      <c r="P49" s="288">
        <v>4.4313427158615442</v>
      </c>
      <c r="Q49" s="123">
        <v>380</v>
      </c>
      <c r="R49" s="301">
        <v>7.2270825408900734</v>
      </c>
      <c r="S49" s="123">
        <v>434</v>
      </c>
      <c r="T49" s="299">
        <v>8.2540890072270816</v>
      </c>
      <c r="U49" s="300">
        <v>1083</v>
      </c>
      <c r="V49" s="301">
        <v>20.597185241536707</v>
      </c>
      <c r="W49" s="123">
        <v>562</v>
      </c>
      <c r="X49" s="299">
        <v>10.688474705211107</v>
      </c>
      <c r="Y49" s="300">
        <v>1</v>
      </c>
      <c r="Z49" s="301">
        <v>1.9018638265500192E-2</v>
      </c>
      <c r="AA49" s="123">
        <v>34</v>
      </c>
      <c r="AB49" s="299">
        <v>0.64663370102700646</v>
      </c>
      <c r="AC49" s="300">
        <v>0</v>
      </c>
      <c r="AD49" s="301">
        <v>0</v>
      </c>
      <c r="AE49" s="123">
        <v>697</v>
      </c>
      <c r="AF49" s="299">
        <v>13.255990871053633</v>
      </c>
      <c r="AG49" s="300">
        <v>13</v>
      </c>
      <c r="AH49" s="299">
        <v>0.24724229745150247</v>
      </c>
      <c r="AI49" s="300">
        <v>19</v>
      </c>
      <c r="AJ49" s="301">
        <v>0.36135412704450365</v>
      </c>
      <c r="AK49" s="123">
        <v>95</v>
      </c>
      <c r="AL49" s="203">
        <v>1.8067706352225184</v>
      </c>
    </row>
    <row r="50" spans="1:38" customFormat="1">
      <c r="A50" s="192" t="s">
        <v>77</v>
      </c>
      <c r="B50" s="124">
        <v>10600</v>
      </c>
      <c r="C50" s="125">
        <v>2494</v>
      </c>
      <c r="D50" s="296">
        <v>23.528301886792452</v>
      </c>
      <c r="E50" s="125">
        <v>2185</v>
      </c>
      <c r="F50" s="293">
        <v>20.613207547169811</v>
      </c>
      <c r="G50" s="294">
        <v>1</v>
      </c>
      <c r="H50" s="295">
        <v>9.433962264150943E-3</v>
      </c>
      <c r="I50" s="125">
        <v>2</v>
      </c>
      <c r="J50" s="293">
        <v>1.8867924528301886E-2</v>
      </c>
      <c r="K50" s="294">
        <v>306</v>
      </c>
      <c r="L50" s="296">
        <v>2.8867924528301887</v>
      </c>
      <c r="M50" s="125">
        <v>8106</v>
      </c>
      <c r="N50" s="296">
        <v>76.471698113207538</v>
      </c>
      <c r="O50" s="125">
        <v>867</v>
      </c>
      <c r="P50" s="296">
        <v>8.1792452830188687</v>
      </c>
      <c r="Q50" s="125">
        <v>1339</v>
      </c>
      <c r="R50" s="295">
        <v>12.632075471698112</v>
      </c>
      <c r="S50" s="125">
        <v>473</v>
      </c>
      <c r="T50" s="293">
        <v>4.4622641509433967</v>
      </c>
      <c r="U50" s="294">
        <v>1676</v>
      </c>
      <c r="V50" s="295">
        <v>15.811320754716981</v>
      </c>
      <c r="W50" s="125">
        <v>2530</v>
      </c>
      <c r="X50" s="293">
        <v>23.867924528301888</v>
      </c>
      <c r="Y50" s="294">
        <v>6</v>
      </c>
      <c r="Z50" s="295">
        <v>5.6603773584905662E-2</v>
      </c>
      <c r="AA50" s="125">
        <v>69</v>
      </c>
      <c r="AB50" s="293">
        <v>0.65094339622641506</v>
      </c>
      <c r="AC50" s="294">
        <v>0</v>
      </c>
      <c r="AD50" s="295">
        <v>0</v>
      </c>
      <c r="AE50" s="125">
        <v>939</v>
      </c>
      <c r="AF50" s="293">
        <v>8.8584905660377355</v>
      </c>
      <c r="AG50" s="294">
        <v>28</v>
      </c>
      <c r="AH50" s="293">
        <v>0.26415094339622641</v>
      </c>
      <c r="AI50" s="294">
        <v>73</v>
      </c>
      <c r="AJ50" s="295">
        <v>0.68867924528301883</v>
      </c>
      <c r="AK50" s="125">
        <v>106</v>
      </c>
      <c r="AL50" s="204">
        <v>1</v>
      </c>
    </row>
    <row r="51" spans="1:38" customFormat="1">
      <c r="A51" s="190" t="s">
        <v>22</v>
      </c>
      <c r="B51" s="122">
        <v>2499</v>
      </c>
      <c r="C51" s="123">
        <v>1260</v>
      </c>
      <c r="D51" s="288">
        <v>50.420168067226889</v>
      </c>
      <c r="E51" s="123">
        <v>390</v>
      </c>
      <c r="F51" s="299">
        <v>15.606242496998798</v>
      </c>
      <c r="G51" s="300">
        <v>2</v>
      </c>
      <c r="H51" s="301">
        <v>8.0032012805122052E-2</v>
      </c>
      <c r="I51" s="123">
        <v>0</v>
      </c>
      <c r="J51" s="299">
        <v>0</v>
      </c>
      <c r="K51" s="300">
        <v>868</v>
      </c>
      <c r="L51" s="288">
        <v>34.733893557422967</v>
      </c>
      <c r="M51" s="123">
        <v>1239</v>
      </c>
      <c r="N51" s="288">
        <v>49.579831932773111</v>
      </c>
      <c r="O51" s="123">
        <v>8</v>
      </c>
      <c r="P51" s="288">
        <v>0.32012805122048821</v>
      </c>
      <c r="Q51" s="123">
        <v>87</v>
      </c>
      <c r="R51" s="301">
        <v>3.4813925570228088</v>
      </c>
      <c r="S51" s="123">
        <v>8</v>
      </c>
      <c r="T51" s="299">
        <v>0.32012805122048821</v>
      </c>
      <c r="U51" s="300">
        <v>396</v>
      </c>
      <c r="V51" s="301">
        <v>15.846338535414164</v>
      </c>
      <c r="W51" s="123">
        <v>662</v>
      </c>
      <c r="X51" s="299">
        <v>26.490596238495399</v>
      </c>
      <c r="Y51" s="300">
        <v>0</v>
      </c>
      <c r="Z51" s="301">
        <v>0</v>
      </c>
      <c r="AA51" s="123">
        <v>3</v>
      </c>
      <c r="AB51" s="299">
        <v>0.12004801920768307</v>
      </c>
      <c r="AC51" s="300">
        <v>0</v>
      </c>
      <c r="AD51" s="301">
        <v>0</v>
      </c>
      <c r="AE51" s="123">
        <v>49</v>
      </c>
      <c r="AF51" s="299">
        <v>1.9607843137254901</v>
      </c>
      <c r="AG51" s="300">
        <v>7</v>
      </c>
      <c r="AH51" s="299">
        <v>0.28011204481792717</v>
      </c>
      <c r="AI51" s="300">
        <v>4</v>
      </c>
      <c r="AJ51" s="301">
        <v>0.1600640256102441</v>
      </c>
      <c r="AK51" s="123">
        <v>15</v>
      </c>
      <c r="AL51" s="203">
        <v>0.60024009603841544</v>
      </c>
    </row>
    <row r="52" spans="1:38" customFormat="1">
      <c r="A52" s="192" t="s">
        <v>23</v>
      </c>
      <c r="B52" s="124">
        <v>472</v>
      </c>
      <c r="C52" s="125">
        <v>145</v>
      </c>
      <c r="D52" s="296">
        <v>30.720338983050848</v>
      </c>
      <c r="E52" s="125">
        <v>10</v>
      </c>
      <c r="F52" s="293">
        <v>2.1186440677966099</v>
      </c>
      <c r="G52" s="294">
        <v>11</v>
      </c>
      <c r="H52" s="295">
        <v>2.3305084745762712</v>
      </c>
      <c r="I52" s="125">
        <v>0</v>
      </c>
      <c r="J52" s="293">
        <v>0</v>
      </c>
      <c r="K52" s="294">
        <v>124</v>
      </c>
      <c r="L52" s="296">
        <v>26.271186440677969</v>
      </c>
      <c r="M52" s="125">
        <v>327</v>
      </c>
      <c r="N52" s="296">
        <v>69.279661016949163</v>
      </c>
      <c r="O52" s="125">
        <v>23</v>
      </c>
      <c r="P52" s="296">
        <v>4.8728813559322033</v>
      </c>
      <c r="Q52" s="125">
        <v>28</v>
      </c>
      <c r="R52" s="295">
        <v>5.9322033898305087</v>
      </c>
      <c r="S52" s="125">
        <v>0</v>
      </c>
      <c r="T52" s="293">
        <v>0</v>
      </c>
      <c r="U52" s="294">
        <v>54</v>
      </c>
      <c r="V52" s="295">
        <v>11.440677966101696</v>
      </c>
      <c r="W52" s="125">
        <v>194</v>
      </c>
      <c r="X52" s="293">
        <v>41.101694915254242</v>
      </c>
      <c r="Y52" s="294">
        <v>0</v>
      </c>
      <c r="Z52" s="295">
        <v>0</v>
      </c>
      <c r="AA52" s="125">
        <v>2</v>
      </c>
      <c r="AB52" s="293">
        <v>0.42372881355932202</v>
      </c>
      <c r="AC52" s="294">
        <v>0</v>
      </c>
      <c r="AD52" s="295">
        <v>0</v>
      </c>
      <c r="AE52" s="125">
        <v>24</v>
      </c>
      <c r="AF52" s="293">
        <v>5.0847457627118651</v>
      </c>
      <c r="AG52" s="294">
        <v>0</v>
      </c>
      <c r="AH52" s="293">
        <v>0</v>
      </c>
      <c r="AI52" s="294">
        <v>0</v>
      </c>
      <c r="AJ52" s="295">
        <v>0</v>
      </c>
      <c r="AK52" s="125">
        <v>2</v>
      </c>
      <c r="AL52" s="204">
        <v>0.42372881355932202</v>
      </c>
    </row>
    <row r="53" spans="1:38" customFormat="1">
      <c r="A53" s="190" t="s">
        <v>24</v>
      </c>
      <c r="B53" s="122">
        <v>2371</v>
      </c>
      <c r="C53" s="123">
        <v>896</v>
      </c>
      <c r="D53" s="288">
        <v>37.789962041332771</v>
      </c>
      <c r="E53" s="123">
        <v>231</v>
      </c>
      <c r="F53" s="299">
        <v>9.7427245887811065</v>
      </c>
      <c r="G53" s="300">
        <v>0</v>
      </c>
      <c r="H53" s="301">
        <v>0</v>
      </c>
      <c r="I53" s="123">
        <v>0</v>
      </c>
      <c r="J53" s="299">
        <v>0</v>
      </c>
      <c r="K53" s="300">
        <v>665</v>
      </c>
      <c r="L53" s="288">
        <v>28.047237452551666</v>
      </c>
      <c r="M53" s="123">
        <v>1475</v>
      </c>
      <c r="N53" s="288">
        <v>62.210037958667229</v>
      </c>
      <c r="O53" s="123">
        <v>187</v>
      </c>
      <c r="P53" s="288">
        <v>7.8869675242513706</v>
      </c>
      <c r="Q53" s="123">
        <v>424</v>
      </c>
      <c r="R53" s="301">
        <v>17.882749894559257</v>
      </c>
      <c r="S53" s="123">
        <v>115</v>
      </c>
      <c r="T53" s="299">
        <v>4.850274145929987</v>
      </c>
      <c r="U53" s="300">
        <v>277</v>
      </c>
      <c r="V53" s="301">
        <v>11.682834247153099</v>
      </c>
      <c r="W53" s="123">
        <v>50</v>
      </c>
      <c r="X53" s="299">
        <v>2.1088148460565161</v>
      </c>
      <c r="Y53" s="300">
        <v>1</v>
      </c>
      <c r="Z53" s="301">
        <v>4.2176296921130327E-2</v>
      </c>
      <c r="AA53" s="123">
        <v>13</v>
      </c>
      <c r="AB53" s="299">
        <v>0.54829185997469421</v>
      </c>
      <c r="AC53" s="300">
        <v>1</v>
      </c>
      <c r="AD53" s="301">
        <v>4.2176296921130327E-2</v>
      </c>
      <c r="AE53" s="123">
        <v>344</v>
      </c>
      <c r="AF53" s="299">
        <v>14.50864614086883</v>
      </c>
      <c r="AG53" s="300">
        <v>14</v>
      </c>
      <c r="AH53" s="299">
        <v>0.59046815689582455</v>
      </c>
      <c r="AI53" s="300">
        <v>27</v>
      </c>
      <c r="AJ53" s="301">
        <v>1.1387600168705188</v>
      </c>
      <c r="AK53" s="123">
        <v>22</v>
      </c>
      <c r="AL53" s="203">
        <v>0.92787853226486716</v>
      </c>
    </row>
    <row r="54" spans="1:38" customFormat="1">
      <c r="A54" s="192" t="s">
        <v>25</v>
      </c>
      <c r="B54" s="124">
        <v>1418</v>
      </c>
      <c r="C54" s="125">
        <v>797</v>
      </c>
      <c r="D54" s="296">
        <v>56.205923836389282</v>
      </c>
      <c r="E54" s="125">
        <v>71</v>
      </c>
      <c r="F54" s="293">
        <v>5.0070521861777149</v>
      </c>
      <c r="G54" s="294">
        <v>0</v>
      </c>
      <c r="H54" s="295">
        <v>0</v>
      </c>
      <c r="I54" s="125">
        <v>6</v>
      </c>
      <c r="J54" s="293">
        <v>0.42313117066290551</v>
      </c>
      <c r="K54" s="294">
        <v>720</v>
      </c>
      <c r="L54" s="296">
        <v>50.775740479548659</v>
      </c>
      <c r="M54" s="125">
        <v>621</v>
      </c>
      <c r="N54" s="296">
        <v>43.794076163610718</v>
      </c>
      <c r="O54" s="125">
        <v>55</v>
      </c>
      <c r="P54" s="296">
        <v>3.8787023977433006</v>
      </c>
      <c r="Q54" s="125">
        <v>183</v>
      </c>
      <c r="R54" s="295">
        <v>12.905500705218618</v>
      </c>
      <c r="S54" s="125">
        <v>27</v>
      </c>
      <c r="T54" s="293">
        <v>1.9040902679830749</v>
      </c>
      <c r="U54" s="294">
        <v>145</v>
      </c>
      <c r="V54" s="295">
        <v>10.225669957686883</v>
      </c>
      <c r="W54" s="125">
        <v>32</v>
      </c>
      <c r="X54" s="293">
        <v>2.2566995768688294</v>
      </c>
      <c r="Y54" s="294">
        <v>0</v>
      </c>
      <c r="Z54" s="295">
        <v>0</v>
      </c>
      <c r="AA54" s="125">
        <v>2</v>
      </c>
      <c r="AB54" s="293">
        <v>0.14104372355430184</v>
      </c>
      <c r="AC54" s="294">
        <v>0</v>
      </c>
      <c r="AD54" s="295">
        <v>0</v>
      </c>
      <c r="AE54" s="125">
        <v>174</v>
      </c>
      <c r="AF54" s="293">
        <v>12.270803949224259</v>
      </c>
      <c r="AG54" s="294">
        <v>0</v>
      </c>
      <c r="AH54" s="293">
        <v>0</v>
      </c>
      <c r="AI54" s="294">
        <v>1</v>
      </c>
      <c r="AJ54" s="295">
        <v>7.0521861777150918E-2</v>
      </c>
      <c r="AK54" s="125">
        <v>2</v>
      </c>
      <c r="AL54" s="204">
        <v>0.14104372355430184</v>
      </c>
    </row>
    <row r="55" spans="1:38" customFormat="1">
      <c r="A55" s="190" t="s">
        <v>26</v>
      </c>
      <c r="B55" s="122">
        <v>1792</v>
      </c>
      <c r="C55" s="123">
        <v>393</v>
      </c>
      <c r="D55" s="304">
        <v>21.930803571428573</v>
      </c>
      <c r="E55" s="123">
        <v>104</v>
      </c>
      <c r="F55" s="302">
        <v>5.8035714285714288</v>
      </c>
      <c r="G55" s="300">
        <v>2</v>
      </c>
      <c r="H55" s="303">
        <v>0.11160714285714285</v>
      </c>
      <c r="I55" s="123">
        <v>9</v>
      </c>
      <c r="J55" s="302">
        <v>0.5022321428571429</v>
      </c>
      <c r="K55" s="300">
        <v>278</v>
      </c>
      <c r="L55" s="304">
        <v>15.513392857142858</v>
      </c>
      <c r="M55" s="123">
        <v>1399</v>
      </c>
      <c r="N55" s="304">
        <v>78.069196428571431</v>
      </c>
      <c r="O55" s="123">
        <v>96</v>
      </c>
      <c r="P55" s="304">
        <v>5.3571428571428568</v>
      </c>
      <c r="Q55" s="123">
        <v>214</v>
      </c>
      <c r="R55" s="303">
        <v>11.941964285714286</v>
      </c>
      <c r="S55" s="123">
        <v>94</v>
      </c>
      <c r="T55" s="302">
        <v>5.2455357142857144</v>
      </c>
      <c r="U55" s="300">
        <v>576</v>
      </c>
      <c r="V55" s="303">
        <v>32.142857142857146</v>
      </c>
      <c r="W55" s="123">
        <v>25</v>
      </c>
      <c r="X55" s="302">
        <v>1.3950892857142858</v>
      </c>
      <c r="Y55" s="300">
        <v>0</v>
      </c>
      <c r="Z55" s="303">
        <v>0</v>
      </c>
      <c r="AA55" s="123">
        <v>18</v>
      </c>
      <c r="AB55" s="302">
        <v>1.0044642857142858</v>
      </c>
      <c r="AC55" s="300">
        <v>1</v>
      </c>
      <c r="AD55" s="303">
        <v>5.5803571428571425E-2</v>
      </c>
      <c r="AE55" s="123">
        <v>329</v>
      </c>
      <c r="AF55" s="302">
        <v>18.359375</v>
      </c>
      <c r="AG55" s="300">
        <v>7</v>
      </c>
      <c r="AH55" s="302">
        <v>0.390625</v>
      </c>
      <c r="AI55" s="300">
        <v>17</v>
      </c>
      <c r="AJ55" s="303">
        <v>0.94866071428571419</v>
      </c>
      <c r="AK55" s="123">
        <v>22</v>
      </c>
      <c r="AL55" s="205">
        <v>1.2276785714285714</v>
      </c>
    </row>
    <row r="56" spans="1:38" customFormat="1" ht="15.75" thickBot="1">
      <c r="A56" s="192" t="s">
        <v>27</v>
      </c>
      <c r="B56" s="124">
        <v>1342</v>
      </c>
      <c r="C56" s="125">
        <v>517</v>
      </c>
      <c r="D56" s="296">
        <v>38.524590163934427</v>
      </c>
      <c r="E56" s="125">
        <v>42</v>
      </c>
      <c r="F56" s="293">
        <v>3.129657228017884</v>
      </c>
      <c r="G56" s="294">
        <v>0</v>
      </c>
      <c r="H56" s="295">
        <v>0</v>
      </c>
      <c r="I56" s="125">
        <v>8</v>
      </c>
      <c r="J56" s="293">
        <v>0.5961251862891207</v>
      </c>
      <c r="K56" s="294">
        <v>467</v>
      </c>
      <c r="L56" s="296">
        <v>34.798807749627422</v>
      </c>
      <c r="M56" s="125">
        <v>825</v>
      </c>
      <c r="N56" s="296">
        <v>61.475409836065573</v>
      </c>
      <c r="O56" s="125">
        <v>154</v>
      </c>
      <c r="P56" s="296">
        <v>11.475409836065573</v>
      </c>
      <c r="Q56" s="125">
        <v>235</v>
      </c>
      <c r="R56" s="295">
        <v>17.511177347242921</v>
      </c>
      <c r="S56" s="125">
        <v>93</v>
      </c>
      <c r="T56" s="293">
        <v>6.9299552906110282</v>
      </c>
      <c r="U56" s="294">
        <v>187</v>
      </c>
      <c r="V56" s="295">
        <v>13.934426229508196</v>
      </c>
      <c r="W56" s="125">
        <v>72</v>
      </c>
      <c r="X56" s="293">
        <v>5.3651266766020864</v>
      </c>
      <c r="Y56" s="294">
        <v>0</v>
      </c>
      <c r="Z56" s="295">
        <v>0</v>
      </c>
      <c r="AA56" s="125">
        <v>1</v>
      </c>
      <c r="AB56" s="293">
        <v>7.4515648286140088E-2</v>
      </c>
      <c r="AC56" s="294">
        <v>0</v>
      </c>
      <c r="AD56" s="295">
        <v>0</v>
      </c>
      <c r="AE56" s="125">
        <v>67</v>
      </c>
      <c r="AF56" s="293">
        <v>4.9925484351713862</v>
      </c>
      <c r="AG56" s="294">
        <v>5</v>
      </c>
      <c r="AH56" s="293">
        <v>0.37257824143070045</v>
      </c>
      <c r="AI56" s="294">
        <v>4</v>
      </c>
      <c r="AJ56" s="295">
        <v>0.29806259314456035</v>
      </c>
      <c r="AK56" s="125">
        <v>7</v>
      </c>
      <c r="AL56" s="204">
        <v>0.52160953800298071</v>
      </c>
    </row>
    <row r="57" spans="1:38" customFormat="1">
      <c r="A57" s="195" t="s">
        <v>28</v>
      </c>
      <c r="B57" s="126">
        <v>44942</v>
      </c>
      <c r="C57" s="127">
        <v>14359</v>
      </c>
      <c r="D57" s="309">
        <v>31.950068977793599</v>
      </c>
      <c r="E57" s="127">
        <v>4584</v>
      </c>
      <c r="F57" s="306">
        <v>10.199813092430244</v>
      </c>
      <c r="G57" s="307">
        <v>17</v>
      </c>
      <c r="H57" s="308">
        <v>3.7826531974544969E-2</v>
      </c>
      <c r="I57" s="127">
        <v>20</v>
      </c>
      <c r="J57" s="306">
        <v>4.4501802322994083E-2</v>
      </c>
      <c r="K57" s="307">
        <v>9738</v>
      </c>
      <c r="L57" s="309">
        <v>21.667927551065819</v>
      </c>
      <c r="M57" s="127">
        <v>30583</v>
      </c>
      <c r="N57" s="309">
        <v>68.049931022206394</v>
      </c>
      <c r="O57" s="127">
        <v>1869</v>
      </c>
      <c r="P57" s="309">
        <v>4.1586934270837972</v>
      </c>
      <c r="Q57" s="127">
        <v>3232</v>
      </c>
      <c r="R57" s="308">
        <v>7.1914912553958432</v>
      </c>
      <c r="S57" s="127">
        <v>1384</v>
      </c>
      <c r="T57" s="306">
        <v>3.0795247207511904</v>
      </c>
      <c r="U57" s="307">
        <v>7774</v>
      </c>
      <c r="V57" s="308">
        <v>17.297850562947801</v>
      </c>
      <c r="W57" s="127">
        <v>8950</v>
      </c>
      <c r="X57" s="306">
        <v>19.914556539539852</v>
      </c>
      <c r="Y57" s="307">
        <v>15</v>
      </c>
      <c r="Z57" s="308">
        <v>3.3376351742245562E-2</v>
      </c>
      <c r="AA57" s="127">
        <v>195</v>
      </c>
      <c r="AB57" s="306">
        <v>0.43389257264919223</v>
      </c>
      <c r="AC57" s="307">
        <v>11</v>
      </c>
      <c r="AD57" s="308">
        <v>2.4475991277646748E-2</v>
      </c>
      <c r="AE57" s="127">
        <v>5631</v>
      </c>
      <c r="AF57" s="306">
        <v>12.529482444038983</v>
      </c>
      <c r="AG57" s="307">
        <v>124</v>
      </c>
      <c r="AH57" s="306">
        <v>0.2759111744025633</v>
      </c>
      <c r="AI57" s="307">
        <v>611</v>
      </c>
      <c r="AJ57" s="308">
        <v>1.3595300609674692</v>
      </c>
      <c r="AK57" s="127">
        <v>787</v>
      </c>
      <c r="AL57" s="206">
        <v>1.7511459214098171</v>
      </c>
    </row>
    <row r="58" spans="1:38" customFormat="1">
      <c r="A58" s="197" t="s">
        <v>29</v>
      </c>
      <c r="B58" s="128">
        <v>10480</v>
      </c>
      <c r="C58" s="129">
        <v>3423</v>
      </c>
      <c r="D58" s="314">
        <v>32.662213740458014</v>
      </c>
      <c r="E58" s="129">
        <v>631</v>
      </c>
      <c r="F58" s="311">
        <v>6.020992366412214</v>
      </c>
      <c r="G58" s="312">
        <v>0</v>
      </c>
      <c r="H58" s="313">
        <v>0</v>
      </c>
      <c r="I58" s="129">
        <v>36</v>
      </c>
      <c r="J58" s="311">
        <v>0.34351145038167941</v>
      </c>
      <c r="K58" s="312">
        <v>2756</v>
      </c>
      <c r="L58" s="314">
        <v>26.297709923664119</v>
      </c>
      <c r="M58" s="129">
        <v>7057</v>
      </c>
      <c r="N58" s="314">
        <v>67.337786259541986</v>
      </c>
      <c r="O58" s="129">
        <v>616</v>
      </c>
      <c r="P58" s="314">
        <v>5.8778625954198471</v>
      </c>
      <c r="Q58" s="129">
        <v>1790</v>
      </c>
      <c r="R58" s="313">
        <v>17.080152671755723</v>
      </c>
      <c r="S58" s="129">
        <v>377</v>
      </c>
      <c r="T58" s="311">
        <v>3.5973282442748089</v>
      </c>
      <c r="U58" s="312">
        <v>1141</v>
      </c>
      <c r="V58" s="313">
        <v>10.887404580152673</v>
      </c>
      <c r="W58" s="129">
        <v>251</v>
      </c>
      <c r="X58" s="311">
        <v>2.3950381679389312</v>
      </c>
      <c r="Y58" s="312">
        <v>6</v>
      </c>
      <c r="Z58" s="313">
        <v>5.725190839694657E-2</v>
      </c>
      <c r="AA58" s="129">
        <v>18</v>
      </c>
      <c r="AB58" s="311">
        <v>0.1717557251908397</v>
      </c>
      <c r="AC58" s="312">
        <v>4</v>
      </c>
      <c r="AD58" s="313">
        <v>3.8167938931297711E-2</v>
      </c>
      <c r="AE58" s="129">
        <v>2641</v>
      </c>
      <c r="AF58" s="311">
        <v>25.200381679389309</v>
      </c>
      <c r="AG58" s="312">
        <v>32</v>
      </c>
      <c r="AH58" s="311">
        <v>0.30534351145038169</v>
      </c>
      <c r="AI58" s="312">
        <v>101</v>
      </c>
      <c r="AJ58" s="313">
        <v>0.96374045801526709</v>
      </c>
      <c r="AK58" s="129">
        <v>80</v>
      </c>
      <c r="AL58" s="207">
        <v>0.76335877862595414</v>
      </c>
    </row>
    <row r="59" spans="1:38" customFormat="1">
      <c r="A59" s="199" t="s">
        <v>30</v>
      </c>
      <c r="B59" s="208">
        <v>55422</v>
      </c>
      <c r="C59" s="209">
        <v>17782</v>
      </c>
      <c r="D59" s="319">
        <v>32.084731694994765</v>
      </c>
      <c r="E59" s="209">
        <v>5215</v>
      </c>
      <c r="F59" s="316">
        <v>9.4096207282306672</v>
      </c>
      <c r="G59" s="317">
        <v>17</v>
      </c>
      <c r="H59" s="318">
        <v>3.0673739670167083E-2</v>
      </c>
      <c r="I59" s="209">
        <v>56</v>
      </c>
      <c r="J59" s="316">
        <v>0.10104290714878568</v>
      </c>
      <c r="K59" s="317">
        <v>12494</v>
      </c>
      <c r="L59" s="319">
        <v>22.543394319945147</v>
      </c>
      <c r="M59" s="209">
        <v>37640</v>
      </c>
      <c r="N59" s="319">
        <v>67.915268305005227</v>
      </c>
      <c r="O59" s="209">
        <v>2485</v>
      </c>
      <c r="P59" s="319">
        <v>4.4837790047273645</v>
      </c>
      <c r="Q59" s="209">
        <v>5022</v>
      </c>
      <c r="R59" s="318">
        <v>9.0613835660928874</v>
      </c>
      <c r="S59" s="209">
        <v>1761</v>
      </c>
      <c r="T59" s="316">
        <v>3.1774385623037782</v>
      </c>
      <c r="U59" s="317">
        <v>8915</v>
      </c>
      <c r="V59" s="318">
        <v>16.085669950561147</v>
      </c>
      <c r="W59" s="209">
        <v>9201</v>
      </c>
      <c r="X59" s="316">
        <v>16.601710512071019</v>
      </c>
      <c r="Y59" s="317">
        <v>21</v>
      </c>
      <c r="Z59" s="318">
        <v>3.7891090180794632E-2</v>
      </c>
      <c r="AA59" s="209">
        <v>213</v>
      </c>
      <c r="AB59" s="316">
        <v>0.38432391469091698</v>
      </c>
      <c r="AC59" s="317">
        <v>15</v>
      </c>
      <c r="AD59" s="318">
        <v>2.7065064414853308E-2</v>
      </c>
      <c r="AE59" s="209">
        <v>8272</v>
      </c>
      <c r="AF59" s="316">
        <v>14.925480855977771</v>
      </c>
      <c r="AG59" s="317">
        <v>156</v>
      </c>
      <c r="AH59" s="316">
        <v>0.2814766699144744</v>
      </c>
      <c r="AI59" s="317">
        <v>712</v>
      </c>
      <c r="AJ59" s="318">
        <v>1.2846883908917037</v>
      </c>
      <c r="AK59" s="209">
        <v>867</v>
      </c>
      <c r="AL59" s="210">
        <v>1.5643607231785213</v>
      </c>
    </row>
    <row r="60" spans="1:38" customFormat="1">
      <c r="A60" s="389" t="s">
        <v>81</v>
      </c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9"/>
      <c r="AE60" s="389"/>
      <c r="AF60" s="389"/>
      <c r="AG60" s="389"/>
      <c r="AH60" s="389"/>
      <c r="AI60" s="389"/>
      <c r="AJ60" s="389"/>
      <c r="AK60" s="389"/>
      <c r="AL60" s="389"/>
    </row>
    <row r="61" spans="1:38" customFormat="1">
      <c r="A61" s="389" t="s">
        <v>86</v>
      </c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89"/>
      <c r="AG61" s="389"/>
      <c r="AH61" s="389"/>
      <c r="AI61" s="389"/>
      <c r="AJ61" s="389"/>
      <c r="AK61" s="389"/>
      <c r="AL61" s="389"/>
    </row>
    <row r="62" spans="1:38" customFormat="1"/>
    <row r="63" spans="1:38" customFormat="1" ht="23.25">
      <c r="A63" s="395">
        <v>2021</v>
      </c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  <c r="AC63" s="395"/>
      <c r="AD63" s="395"/>
      <c r="AE63" s="395"/>
      <c r="AF63" s="395"/>
      <c r="AG63" s="395"/>
      <c r="AH63" s="395"/>
      <c r="AI63" s="395"/>
      <c r="AJ63" s="395"/>
      <c r="AK63" s="395"/>
      <c r="AL63" s="395"/>
    </row>
    <row r="64" spans="1:38" customFormat="1"/>
    <row r="65" spans="1:38" customFormat="1" ht="17.25">
      <c r="A65" s="355" t="s">
        <v>108</v>
      </c>
      <c r="B65" s="355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</row>
    <row r="66" spans="1:38" customFormat="1" ht="15.95" customHeight="1" thickBot="1">
      <c r="A66" s="431" t="s">
        <v>0</v>
      </c>
      <c r="B66" s="433" t="s">
        <v>1</v>
      </c>
      <c r="C66" s="436" t="s">
        <v>3</v>
      </c>
      <c r="D66" s="436"/>
      <c r="E66" s="436"/>
      <c r="F66" s="436"/>
      <c r="G66" s="436"/>
      <c r="H66" s="436"/>
      <c r="I66" s="436"/>
      <c r="J66" s="436"/>
      <c r="K66" s="436"/>
      <c r="L66" s="436"/>
      <c r="M66" s="436" t="s">
        <v>4</v>
      </c>
      <c r="N66" s="436"/>
      <c r="O66" s="436"/>
      <c r="P66" s="436"/>
      <c r="Q66" s="436"/>
      <c r="R66" s="436"/>
      <c r="S66" s="436"/>
      <c r="T66" s="436"/>
      <c r="U66" s="436"/>
      <c r="V66" s="436"/>
      <c r="W66" s="436"/>
      <c r="X66" s="436"/>
      <c r="Y66" s="436"/>
      <c r="Z66" s="436"/>
      <c r="AA66" s="436"/>
      <c r="AB66" s="436"/>
      <c r="AC66" s="436"/>
      <c r="AD66" s="436"/>
      <c r="AE66" s="436"/>
      <c r="AF66" s="436"/>
      <c r="AG66" s="436"/>
      <c r="AH66" s="436"/>
      <c r="AI66" s="436"/>
      <c r="AJ66" s="436"/>
      <c r="AK66" s="436"/>
      <c r="AL66" s="437"/>
    </row>
    <row r="67" spans="1:38" customFormat="1" ht="18.95" customHeight="1" thickBot="1">
      <c r="A67" s="432"/>
      <c r="B67" s="434"/>
      <c r="C67" s="438" t="s">
        <v>1</v>
      </c>
      <c r="D67" s="438"/>
      <c r="E67" s="436" t="s">
        <v>2</v>
      </c>
      <c r="F67" s="436"/>
      <c r="G67" s="436"/>
      <c r="H67" s="436"/>
      <c r="I67" s="436"/>
      <c r="J67" s="436"/>
      <c r="K67" s="436"/>
      <c r="L67" s="436"/>
      <c r="M67" s="438" t="s">
        <v>1</v>
      </c>
      <c r="N67" s="438"/>
      <c r="O67" s="436" t="s">
        <v>2</v>
      </c>
      <c r="P67" s="436"/>
      <c r="Q67" s="436"/>
      <c r="R67" s="436"/>
      <c r="S67" s="436"/>
      <c r="T67" s="436"/>
      <c r="U67" s="436"/>
      <c r="V67" s="436"/>
      <c r="W67" s="436"/>
      <c r="X67" s="436"/>
      <c r="Y67" s="436"/>
      <c r="Z67" s="436"/>
      <c r="AA67" s="436"/>
      <c r="AB67" s="436"/>
      <c r="AC67" s="436"/>
      <c r="AD67" s="436"/>
      <c r="AE67" s="436"/>
      <c r="AF67" s="436"/>
      <c r="AG67" s="436"/>
      <c r="AH67" s="436"/>
      <c r="AI67" s="436"/>
      <c r="AJ67" s="436"/>
      <c r="AK67" s="436"/>
      <c r="AL67" s="437"/>
    </row>
    <row r="68" spans="1:38" customFormat="1" ht="15.95" customHeight="1" thickBot="1">
      <c r="A68" s="432"/>
      <c r="B68" s="434"/>
      <c r="C68" s="434"/>
      <c r="D68" s="434"/>
      <c r="E68" s="438" t="s">
        <v>60</v>
      </c>
      <c r="F68" s="438"/>
      <c r="G68" s="438" t="s">
        <v>61</v>
      </c>
      <c r="H68" s="438"/>
      <c r="I68" s="438" t="s">
        <v>0</v>
      </c>
      <c r="J68" s="438"/>
      <c r="K68" s="438" t="s">
        <v>78</v>
      </c>
      <c r="L68" s="438"/>
      <c r="M68" s="434"/>
      <c r="N68" s="434"/>
      <c r="O68" s="436" t="s">
        <v>63</v>
      </c>
      <c r="P68" s="436"/>
      <c r="Q68" s="436"/>
      <c r="R68" s="436"/>
      <c r="S68" s="436"/>
      <c r="T68" s="436"/>
      <c r="U68" s="436"/>
      <c r="V68" s="436"/>
      <c r="W68" s="436"/>
      <c r="X68" s="436"/>
      <c r="Y68" s="436"/>
      <c r="Z68" s="436"/>
      <c r="AA68" s="436"/>
      <c r="AB68" s="436"/>
      <c r="AC68" s="436"/>
      <c r="AD68" s="436"/>
      <c r="AE68" s="436"/>
      <c r="AF68" s="436"/>
      <c r="AG68" s="436" t="s">
        <v>64</v>
      </c>
      <c r="AH68" s="436"/>
      <c r="AI68" s="436"/>
      <c r="AJ68" s="436"/>
      <c r="AK68" s="436"/>
      <c r="AL68" s="437"/>
    </row>
    <row r="69" spans="1:38" customFormat="1" ht="47.25" customHeight="1" thickBot="1">
      <c r="A69" s="432"/>
      <c r="B69" s="435"/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439" t="s">
        <v>65</v>
      </c>
      <c r="P69" s="439"/>
      <c r="Q69" s="439" t="s">
        <v>66</v>
      </c>
      <c r="R69" s="441"/>
      <c r="S69" s="439" t="s">
        <v>67</v>
      </c>
      <c r="T69" s="439"/>
      <c r="U69" s="439" t="s">
        <v>68</v>
      </c>
      <c r="V69" s="441"/>
      <c r="W69" s="439" t="s">
        <v>69</v>
      </c>
      <c r="X69" s="439"/>
      <c r="Y69" s="439" t="s">
        <v>70</v>
      </c>
      <c r="Z69" s="439"/>
      <c r="AA69" s="439" t="s">
        <v>79</v>
      </c>
      <c r="AB69" s="439"/>
      <c r="AC69" s="439" t="s">
        <v>72</v>
      </c>
      <c r="AD69" s="439"/>
      <c r="AE69" s="439" t="s">
        <v>73</v>
      </c>
      <c r="AF69" s="439"/>
      <c r="AG69" s="439" t="s">
        <v>74</v>
      </c>
      <c r="AH69" s="439"/>
      <c r="AI69" s="439" t="s">
        <v>75</v>
      </c>
      <c r="AJ69" s="439"/>
      <c r="AK69" s="439" t="s">
        <v>80</v>
      </c>
      <c r="AL69" s="440"/>
    </row>
    <row r="70" spans="1:38" customFormat="1" ht="37.5" customHeight="1" thickBot="1">
      <c r="A70" s="432"/>
      <c r="B70" s="243" t="s">
        <v>10</v>
      </c>
      <c r="C70" s="244" t="s">
        <v>10</v>
      </c>
      <c r="D70" s="245" t="s">
        <v>52</v>
      </c>
      <c r="E70" s="246" t="s">
        <v>10</v>
      </c>
      <c r="F70" s="245" t="s">
        <v>52</v>
      </c>
      <c r="G70" s="246" t="s">
        <v>10</v>
      </c>
      <c r="H70" s="245" t="s">
        <v>52</v>
      </c>
      <c r="I70" s="246" t="s">
        <v>10</v>
      </c>
      <c r="J70" s="245" t="s">
        <v>52</v>
      </c>
      <c r="K70" s="247" t="s">
        <v>10</v>
      </c>
      <c r="L70" s="248" t="s">
        <v>52</v>
      </c>
      <c r="M70" s="246" t="s">
        <v>10</v>
      </c>
      <c r="N70" s="245" t="s">
        <v>52</v>
      </c>
      <c r="O70" s="246" t="s">
        <v>10</v>
      </c>
      <c r="P70" s="245" t="s">
        <v>52</v>
      </c>
      <c r="Q70" s="247" t="s">
        <v>10</v>
      </c>
      <c r="R70" s="248" t="s">
        <v>52</v>
      </c>
      <c r="S70" s="246" t="s">
        <v>10</v>
      </c>
      <c r="T70" s="245" t="s">
        <v>52</v>
      </c>
      <c r="U70" s="247" t="s">
        <v>10</v>
      </c>
      <c r="V70" s="248" t="s">
        <v>52</v>
      </c>
      <c r="W70" s="247" t="s">
        <v>10</v>
      </c>
      <c r="X70" s="248" t="s">
        <v>52</v>
      </c>
      <c r="Y70" s="247" t="s">
        <v>10</v>
      </c>
      <c r="Z70" s="248" t="s">
        <v>52</v>
      </c>
      <c r="AA70" s="246" t="s">
        <v>10</v>
      </c>
      <c r="AB70" s="245" t="s">
        <v>52</v>
      </c>
      <c r="AC70" s="246" t="s">
        <v>10</v>
      </c>
      <c r="AD70" s="245" t="s">
        <v>52</v>
      </c>
      <c r="AE70" s="247" t="s">
        <v>10</v>
      </c>
      <c r="AF70" s="248" t="s">
        <v>52</v>
      </c>
      <c r="AG70" s="246" t="s">
        <v>10</v>
      </c>
      <c r="AH70" s="245" t="s">
        <v>52</v>
      </c>
      <c r="AI70" s="246" t="s">
        <v>10</v>
      </c>
      <c r="AJ70" s="245" t="s">
        <v>52</v>
      </c>
      <c r="AK70" s="247" t="s">
        <v>10</v>
      </c>
      <c r="AL70" s="249" t="s">
        <v>52</v>
      </c>
    </row>
    <row r="71" spans="1:38" customFormat="1">
      <c r="A71" s="190" t="s">
        <v>12</v>
      </c>
      <c r="B71" s="122">
        <v>9081</v>
      </c>
      <c r="C71" s="123">
        <v>3880</v>
      </c>
      <c r="D71" s="288">
        <f>C71/B71*100</f>
        <v>42.726571963440151</v>
      </c>
      <c r="E71" s="123">
        <v>448</v>
      </c>
      <c r="F71" s="285">
        <f>E71/B71*100</f>
        <v>4.9333773813456672</v>
      </c>
      <c r="G71" s="286">
        <v>0</v>
      </c>
      <c r="H71" s="287">
        <f>G71/B71*100</f>
        <v>0</v>
      </c>
      <c r="I71" s="123">
        <v>0</v>
      </c>
      <c r="J71" s="287">
        <f>I71/B71*100</f>
        <v>0</v>
      </c>
      <c r="K71" s="123">
        <v>3432</v>
      </c>
      <c r="L71" s="288">
        <f>K71/B71*100</f>
        <v>37.793194582094479</v>
      </c>
      <c r="M71" s="123">
        <v>5201</v>
      </c>
      <c r="N71" s="288">
        <f>M71/B71*100</f>
        <v>57.273428036559849</v>
      </c>
      <c r="O71" s="123">
        <v>103</v>
      </c>
      <c r="P71" s="288">
        <f>O71/B71*100</f>
        <v>1.1342363175861689</v>
      </c>
      <c r="Q71" s="123">
        <v>275</v>
      </c>
      <c r="R71" s="285">
        <f>Q71/B71*100</f>
        <v>3.0283008479242377</v>
      </c>
      <c r="S71" s="286">
        <v>18</v>
      </c>
      <c r="T71" s="287">
        <f>S71/B71*100</f>
        <v>0.19821605550049554</v>
      </c>
      <c r="U71" s="123">
        <v>1584</v>
      </c>
      <c r="V71" s="285">
        <f>U71/B71*100</f>
        <v>17.443012884043608</v>
      </c>
      <c r="W71" s="286">
        <v>1847</v>
      </c>
      <c r="X71" s="287">
        <f>W71/B71*100</f>
        <v>20.339169694967516</v>
      </c>
      <c r="Y71" s="123">
        <v>0</v>
      </c>
      <c r="Z71" s="285">
        <f>Y71/B71*100</f>
        <v>0</v>
      </c>
      <c r="AA71" s="286">
        <v>40</v>
      </c>
      <c r="AB71" s="287">
        <f>AA71/B71*100</f>
        <v>0.44048012333443454</v>
      </c>
      <c r="AC71" s="123">
        <v>1</v>
      </c>
      <c r="AD71" s="287">
        <f>AC71/B71*100</f>
        <v>1.1012003083360864E-2</v>
      </c>
      <c r="AE71" s="123">
        <v>1143</v>
      </c>
      <c r="AF71" s="285">
        <f>AE71/B71*100</f>
        <v>12.586719524281467</v>
      </c>
      <c r="AG71" s="286">
        <v>23</v>
      </c>
      <c r="AH71" s="285">
        <f>AG71/B71*100</f>
        <v>0.25327607091729987</v>
      </c>
      <c r="AI71" s="286">
        <v>123</v>
      </c>
      <c r="AJ71" s="287">
        <f>AI71/B71*100</f>
        <v>1.354476379253386</v>
      </c>
      <c r="AK71" s="291">
        <v>44</v>
      </c>
      <c r="AL71" s="292">
        <f>AK71/B71*100</f>
        <v>0.484528135667878</v>
      </c>
    </row>
    <row r="72" spans="1:38" customFormat="1">
      <c r="A72" s="192" t="s">
        <v>13</v>
      </c>
      <c r="B72" s="124">
        <v>8960</v>
      </c>
      <c r="C72" s="125">
        <v>2429</v>
      </c>
      <c r="D72" s="296">
        <f t="shared" ref="D72:D89" si="5">C72/B72*100</f>
        <v>27.109375000000004</v>
      </c>
      <c r="E72" s="125">
        <v>627</v>
      </c>
      <c r="F72" s="293">
        <f t="shared" ref="F72:F89" si="6">E72/B72*100</f>
        <v>6.9977678571428577</v>
      </c>
      <c r="G72" s="294">
        <v>0</v>
      </c>
      <c r="H72" s="295">
        <f t="shared" ref="H72:H89" si="7">G72/B72*100</f>
        <v>0</v>
      </c>
      <c r="I72" s="125">
        <v>7</v>
      </c>
      <c r="J72" s="295">
        <f t="shared" ref="J72:J89" si="8">I72/B72*100</f>
        <v>7.8125E-2</v>
      </c>
      <c r="K72" s="125">
        <v>1795</v>
      </c>
      <c r="L72" s="296">
        <f t="shared" ref="L72:L89" si="9">K72/B72*100</f>
        <v>20.033482142857142</v>
      </c>
      <c r="M72" s="125">
        <v>6531</v>
      </c>
      <c r="N72" s="296">
        <f t="shared" ref="N72:N89" si="10">M72/B72*100</f>
        <v>72.890625</v>
      </c>
      <c r="O72" s="125">
        <v>362</v>
      </c>
      <c r="P72" s="296">
        <f t="shared" ref="P72:P88" si="11">O72/B72*100</f>
        <v>4.0401785714285721</v>
      </c>
      <c r="Q72" s="125">
        <v>341</v>
      </c>
      <c r="R72" s="293">
        <f t="shared" ref="R72:R89" si="12">Q72/B72*100</f>
        <v>3.8058035714285712</v>
      </c>
      <c r="S72" s="294">
        <v>226</v>
      </c>
      <c r="T72" s="295">
        <f t="shared" ref="T72:T89" si="13">S72/B72*100</f>
        <v>2.5223214285714288</v>
      </c>
      <c r="U72" s="125">
        <v>1403</v>
      </c>
      <c r="V72" s="293">
        <f t="shared" ref="V72:V89" si="14">U72/B72*100</f>
        <v>15.658482142857144</v>
      </c>
      <c r="W72" s="294">
        <v>2615</v>
      </c>
      <c r="X72" s="295">
        <f t="shared" ref="X72:X89" si="15">W72/B72*100</f>
        <v>29.185267857142854</v>
      </c>
      <c r="Y72" s="125">
        <v>1</v>
      </c>
      <c r="Z72" s="293">
        <f t="shared" ref="Z72:Z89" si="16">Y72/B72*100</f>
        <v>1.1160714285714286E-2</v>
      </c>
      <c r="AA72" s="294">
        <v>4</v>
      </c>
      <c r="AB72" s="295">
        <f t="shared" ref="AB72:AB89" si="17">AA72/B72*100</f>
        <v>4.4642857142857144E-2</v>
      </c>
      <c r="AC72" s="125">
        <v>8</v>
      </c>
      <c r="AD72" s="295">
        <f t="shared" ref="AD72:AD89" si="18">AC72/B72*100</f>
        <v>8.9285714285714288E-2</v>
      </c>
      <c r="AE72" s="125">
        <v>1118</v>
      </c>
      <c r="AF72" s="293">
        <f t="shared" ref="AF72:AF89" si="19">AE72/B72*100</f>
        <v>12.477678571428571</v>
      </c>
      <c r="AG72" s="294">
        <v>19</v>
      </c>
      <c r="AH72" s="293">
        <f t="shared" ref="AH72:AH89" si="20">AG72/B72*100</f>
        <v>0.21205357142857142</v>
      </c>
      <c r="AI72" s="294">
        <v>121</v>
      </c>
      <c r="AJ72" s="295">
        <f t="shared" ref="AJ72:AJ89" si="21">AI72/B72*100</f>
        <v>1.3504464285714286</v>
      </c>
      <c r="AK72" s="125">
        <v>313</v>
      </c>
      <c r="AL72" s="204">
        <f t="shared" ref="AL72:AL89" si="22">AK72/B72*100</f>
        <v>3.4933035714285716</v>
      </c>
    </row>
    <row r="73" spans="1:38" customFormat="1">
      <c r="A73" s="190" t="s">
        <v>32</v>
      </c>
      <c r="B73" s="122">
        <v>2718</v>
      </c>
      <c r="C73" s="123">
        <v>295</v>
      </c>
      <c r="D73" s="288">
        <f t="shared" si="5"/>
        <v>10.853568800588668</v>
      </c>
      <c r="E73" s="123">
        <v>276</v>
      </c>
      <c r="F73" s="299">
        <f t="shared" si="6"/>
        <v>10.154525386313466</v>
      </c>
      <c r="G73" s="300">
        <v>0</v>
      </c>
      <c r="H73" s="301">
        <f t="shared" si="7"/>
        <v>0</v>
      </c>
      <c r="I73" s="123">
        <v>19</v>
      </c>
      <c r="J73" s="301">
        <f t="shared" si="8"/>
        <v>0.69904341427520245</v>
      </c>
      <c r="K73" s="123">
        <v>0</v>
      </c>
      <c r="L73" s="288">
        <f t="shared" si="9"/>
        <v>0</v>
      </c>
      <c r="M73" s="123">
        <v>2423</v>
      </c>
      <c r="N73" s="288">
        <f t="shared" si="10"/>
        <v>89.146431199411339</v>
      </c>
      <c r="O73" s="123">
        <v>51</v>
      </c>
      <c r="P73" s="288">
        <f t="shared" si="11"/>
        <v>1.8763796909492272</v>
      </c>
      <c r="Q73" s="123">
        <v>537</v>
      </c>
      <c r="R73" s="299">
        <f t="shared" si="12"/>
        <v>19.757174392935983</v>
      </c>
      <c r="S73" s="300">
        <v>4</v>
      </c>
      <c r="T73" s="301">
        <f t="shared" si="13"/>
        <v>0.14716703458425312</v>
      </c>
      <c r="U73" s="123">
        <v>250</v>
      </c>
      <c r="V73" s="299">
        <f t="shared" si="14"/>
        <v>9.1979396615158215</v>
      </c>
      <c r="W73" s="300">
        <v>65</v>
      </c>
      <c r="X73" s="301">
        <f t="shared" si="15"/>
        <v>2.3914643119941132</v>
      </c>
      <c r="Y73" s="123">
        <v>5</v>
      </c>
      <c r="Z73" s="299">
        <f t="shared" si="16"/>
        <v>0.18395879323031641</v>
      </c>
      <c r="AA73" s="300">
        <v>3</v>
      </c>
      <c r="AB73" s="301">
        <f t="shared" si="17"/>
        <v>0.11037527593818984</v>
      </c>
      <c r="AC73" s="123">
        <v>3</v>
      </c>
      <c r="AD73" s="301">
        <f t="shared" si="18"/>
        <v>0.11037527593818984</v>
      </c>
      <c r="AE73" s="123">
        <v>1502</v>
      </c>
      <c r="AF73" s="299">
        <f t="shared" si="19"/>
        <v>55.261221486387043</v>
      </c>
      <c r="AG73" s="300">
        <v>1</v>
      </c>
      <c r="AH73" s="299">
        <f t="shared" si="20"/>
        <v>3.679175864606328E-2</v>
      </c>
      <c r="AI73" s="300">
        <v>1</v>
      </c>
      <c r="AJ73" s="301">
        <f t="shared" si="21"/>
        <v>3.679175864606328E-2</v>
      </c>
      <c r="AK73" s="123">
        <v>1</v>
      </c>
      <c r="AL73" s="203">
        <f t="shared" si="22"/>
        <v>3.679175864606328E-2</v>
      </c>
    </row>
    <row r="74" spans="1:38" customFormat="1">
      <c r="A74" s="192" t="s">
        <v>15</v>
      </c>
      <c r="B74" s="124">
        <v>1578</v>
      </c>
      <c r="C74" s="125">
        <v>782</v>
      </c>
      <c r="D74" s="296">
        <f t="shared" si="5"/>
        <v>49.556400506970846</v>
      </c>
      <c r="E74" s="125">
        <v>6</v>
      </c>
      <c r="F74" s="293">
        <f t="shared" si="6"/>
        <v>0.38022813688212925</v>
      </c>
      <c r="G74" s="294">
        <v>0</v>
      </c>
      <c r="H74" s="295">
        <f t="shared" si="7"/>
        <v>0</v>
      </c>
      <c r="I74" s="125">
        <v>1</v>
      </c>
      <c r="J74" s="295">
        <f t="shared" si="8"/>
        <v>6.3371356147021538E-2</v>
      </c>
      <c r="K74" s="125">
        <v>775</v>
      </c>
      <c r="L74" s="296">
        <f t="shared" si="9"/>
        <v>49.112801013941699</v>
      </c>
      <c r="M74" s="125">
        <v>796</v>
      </c>
      <c r="N74" s="296">
        <f t="shared" si="10"/>
        <v>50.443599493029147</v>
      </c>
      <c r="O74" s="125">
        <v>78</v>
      </c>
      <c r="P74" s="296">
        <f t="shared" si="11"/>
        <v>4.9429657794676807</v>
      </c>
      <c r="Q74" s="125">
        <v>142</v>
      </c>
      <c r="R74" s="293">
        <f t="shared" si="12"/>
        <v>8.99873257287706</v>
      </c>
      <c r="S74" s="294">
        <v>53</v>
      </c>
      <c r="T74" s="295">
        <f t="shared" si="13"/>
        <v>3.3586818757921417</v>
      </c>
      <c r="U74" s="125">
        <v>157</v>
      </c>
      <c r="V74" s="293">
        <f t="shared" si="14"/>
        <v>9.9493029150823826</v>
      </c>
      <c r="W74" s="294">
        <v>17</v>
      </c>
      <c r="X74" s="295">
        <f t="shared" si="15"/>
        <v>1.0773130544993663</v>
      </c>
      <c r="Y74" s="125">
        <v>0</v>
      </c>
      <c r="Z74" s="293">
        <f t="shared" si="16"/>
        <v>0</v>
      </c>
      <c r="AA74" s="294">
        <v>0</v>
      </c>
      <c r="AB74" s="295">
        <f t="shared" si="17"/>
        <v>0</v>
      </c>
      <c r="AC74" s="125">
        <v>0</v>
      </c>
      <c r="AD74" s="295">
        <f t="shared" si="18"/>
        <v>0</v>
      </c>
      <c r="AE74" s="125">
        <v>284</v>
      </c>
      <c r="AF74" s="293">
        <f t="shared" si="19"/>
        <v>17.99746514575412</v>
      </c>
      <c r="AG74" s="294">
        <v>12</v>
      </c>
      <c r="AH74" s="293">
        <f t="shared" si="20"/>
        <v>0.76045627376425851</v>
      </c>
      <c r="AI74" s="294">
        <v>50</v>
      </c>
      <c r="AJ74" s="295">
        <f t="shared" si="21"/>
        <v>3.1685678073510775</v>
      </c>
      <c r="AK74" s="125">
        <v>3</v>
      </c>
      <c r="AL74" s="204">
        <f t="shared" si="22"/>
        <v>0.19011406844106463</v>
      </c>
    </row>
    <row r="75" spans="1:38" customFormat="1">
      <c r="A75" s="190" t="s">
        <v>16</v>
      </c>
      <c r="B75" s="122">
        <v>448</v>
      </c>
      <c r="C75" s="123">
        <v>97</v>
      </c>
      <c r="D75" s="288">
        <f t="shared" si="5"/>
        <v>21.651785714285715</v>
      </c>
      <c r="E75" s="123">
        <v>97</v>
      </c>
      <c r="F75" s="299">
        <f t="shared" si="6"/>
        <v>21.651785714285715</v>
      </c>
      <c r="G75" s="300">
        <v>0</v>
      </c>
      <c r="H75" s="301">
        <f t="shared" si="7"/>
        <v>0</v>
      </c>
      <c r="I75" s="123">
        <v>0</v>
      </c>
      <c r="J75" s="301">
        <f t="shared" si="8"/>
        <v>0</v>
      </c>
      <c r="K75" s="123">
        <v>0</v>
      </c>
      <c r="L75" s="288">
        <f t="shared" si="9"/>
        <v>0</v>
      </c>
      <c r="M75" s="123">
        <v>351</v>
      </c>
      <c r="N75" s="288">
        <f t="shared" si="10"/>
        <v>78.348214285714292</v>
      </c>
      <c r="O75" s="123">
        <v>28</v>
      </c>
      <c r="P75" s="288">
        <f t="shared" si="11"/>
        <v>6.25</v>
      </c>
      <c r="Q75" s="123">
        <v>55</v>
      </c>
      <c r="R75" s="299">
        <f t="shared" si="12"/>
        <v>12.276785714285714</v>
      </c>
      <c r="S75" s="300">
        <v>14</v>
      </c>
      <c r="T75" s="301">
        <f t="shared" si="13"/>
        <v>3.125</v>
      </c>
      <c r="U75" s="123">
        <v>86</v>
      </c>
      <c r="V75" s="299">
        <f t="shared" si="14"/>
        <v>19.196428571428573</v>
      </c>
      <c r="W75" s="300">
        <v>19</v>
      </c>
      <c r="X75" s="301">
        <f t="shared" si="15"/>
        <v>4.2410714285714288</v>
      </c>
      <c r="Y75" s="123">
        <v>0</v>
      </c>
      <c r="Z75" s="299">
        <f t="shared" si="16"/>
        <v>0</v>
      </c>
      <c r="AA75" s="300">
        <v>2</v>
      </c>
      <c r="AB75" s="301">
        <f t="shared" si="17"/>
        <v>0.4464285714285714</v>
      </c>
      <c r="AC75" s="123">
        <v>1</v>
      </c>
      <c r="AD75" s="301">
        <f t="shared" si="18"/>
        <v>0.2232142857142857</v>
      </c>
      <c r="AE75" s="123">
        <v>117</v>
      </c>
      <c r="AF75" s="299">
        <f t="shared" si="19"/>
        <v>26.116071428571431</v>
      </c>
      <c r="AG75" s="300">
        <v>2</v>
      </c>
      <c r="AH75" s="299">
        <f t="shared" si="20"/>
        <v>0.4464285714285714</v>
      </c>
      <c r="AI75" s="300">
        <v>7</v>
      </c>
      <c r="AJ75" s="301">
        <f t="shared" si="21"/>
        <v>1.5625</v>
      </c>
      <c r="AK75" s="123">
        <v>20</v>
      </c>
      <c r="AL75" s="203">
        <f t="shared" si="22"/>
        <v>4.4642857142857144</v>
      </c>
    </row>
    <row r="76" spans="1:38" customFormat="1">
      <c r="A76" s="192" t="s">
        <v>17</v>
      </c>
      <c r="B76" s="124">
        <v>1143</v>
      </c>
      <c r="C76" s="125">
        <v>10</v>
      </c>
      <c r="D76" s="296">
        <f t="shared" si="5"/>
        <v>0.87489063867016625</v>
      </c>
      <c r="E76" s="125">
        <v>8</v>
      </c>
      <c r="F76" s="293">
        <f t="shared" si="6"/>
        <v>0.69991251093613305</v>
      </c>
      <c r="G76" s="294">
        <v>0</v>
      </c>
      <c r="H76" s="295">
        <f t="shared" si="7"/>
        <v>0</v>
      </c>
      <c r="I76" s="125">
        <v>2</v>
      </c>
      <c r="J76" s="295">
        <f t="shared" si="8"/>
        <v>0.17497812773403326</v>
      </c>
      <c r="K76" s="125">
        <v>0</v>
      </c>
      <c r="L76" s="296">
        <f t="shared" si="9"/>
        <v>0</v>
      </c>
      <c r="M76" s="125">
        <v>1133</v>
      </c>
      <c r="N76" s="296">
        <f t="shared" si="10"/>
        <v>99.125109361329834</v>
      </c>
      <c r="O76" s="125">
        <v>26</v>
      </c>
      <c r="P76" s="296">
        <f t="shared" si="11"/>
        <v>2.2747156605424323</v>
      </c>
      <c r="Q76" s="125">
        <v>258</v>
      </c>
      <c r="R76" s="293">
        <f t="shared" si="12"/>
        <v>22.57217847769029</v>
      </c>
      <c r="S76" s="294">
        <v>44</v>
      </c>
      <c r="T76" s="295">
        <f t="shared" si="13"/>
        <v>3.849518810148731</v>
      </c>
      <c r="U76" s="125">
        <v>158</v>
      </c>
      <c r="V76" s="293">
        <f t="shared" si="14"/>
        <v>13.823272090988626</v>
      </c>
      <c r="W76" s="294">
        <v>28</v>
      </c>
      <c r="X76" s="295">
        <f t="shared" si="15"/>
        <v>2.4496937882764653</v>
      </c>
      <c r="Y76" s="125">
        <v>1</v>
      </c>
      <c r="Z76" s="293">
        <f t="shared" si="16"/>
        <v>8.7489063867016631E-2</v>
      </c>
      <c r="AA76" s="294">
        <v>2</v>
      </c>
      <c r="AB76" s="295">
        <f t="shared" si="17"/>
        <v>0.17497812773403326</v>
      </c>
      <c r="AC76" s="125">
        <v>0</v>
      </c>
      <c r="AD76" s="295">
        <f t="shared" si="18"/>
        <v>0</v>
      </c>
      <c r="AE76" s="125">
        <v>377</v>
      </c>
      <c r="AF76" s="293">
        <f t="shared" si="19"/>
        <v>32.983377077865264</v>
      </c>
      <c r="AG76" s="294">
        <v>15</v>
      </c>
      <c r="AH76" s="293">
        <f t="shared" si="20"/>
        <v>1.3123359580052494</v>
      </c>
      <c r="AI76" s="294">
        <v>164</v>
      </c>
      <c r="AJ76" s="295">
        <f t="shared" si="21"/>
        <v>14.348206474190725</v>
      </c>
      <c r="AK76" s="125">
        <v>60</v>
      </c>
      <c r="AL76" s="204">
        <f t="shared" si="22"/>
        <v>5.2493438320209975</v>
      </c>
    </row>
    <row r="77" spans="1:38" customFormat="1">
      <c r="A77" s="190" t="s">
        <v>18</v>
      </c>
      <c r="B77" s="122">
        <v>4210</v>
      </c>
      <c r="C77" s="123">
        <v>1726</v>
      </c>
      <c r="D77" s="288">
        <f t="shared" si="5"/>
        <v>40.997624703087887</v>
      </c>
      <c r="E77" s="123">
        <v>381</v>
      </c>
      <c r="F77" s="299">
        <f t="shared" si="6"/>
        <v>9.0498812351543947</v>
      </c>
      <c r="G77" s="300">
        <v>0</v>
      </c>
      <c r="H77" s="301">
        <f t="shared" si="7"/>
        <v>0</v>
      </c>
      <c r="I77" s="123">
        <v>1</v>
      </c>
      <c r="J77" s="301">
        <f t="shared" si="8"/>
        <v>2.3752969121140142E-2</v>
      </c>
      <c r="K77" s="123">
        <v>1344</v>
      </c>
      <c r="L77" s="288">
        <f t="shared" si="9"/>
        <v>31.923990498812348</v>
      </c>
      <c r="M77" s="123">
        <v>2484</v>
      </c>
      <c r="N77" s="288">
        <f t="shared" si="10"/>
        <v>59.002375296912113</v>
      </c>
      <c r="O77" s="123">
        <v>109</v>
      </c>
      <c r="P77" s="288">
        <f t="shared" si="11"/>
        <v>2.5890736342042757</v>
      </c>
      <c r="Q77" s="123">
        <v>246</v>
      </c>
      <c r="R77" s="299">
        <f t="shared" si="12"/>
        <v>5.843230403800475</v>
      </c>
      <c r="S77" s="300">
        <v>38</v>
      </c>
      <c r="T77" s="301">
        <f t="shared" si="13"/>
        <v>0.90261282660332542</v>
      </c>
      <c r="U77" s="123">
        <v>714</v>
      </c>
      <c r="V77" s="299">
        <f t="shared" si="14"/>
        <v>16.959619952494062</v>
      </c>
      <c r="W77" s="300">
        <v>462</v>
      </c>
      <c r="X77" s="301">
        <f t="shared" si="15"/>
        <v>10.973871733966746</v>
      </c>
      <c r="Y77" s="123">
        <v>4</v>
      </c>
      <c r="Z77" s="299">
        <f t="shared" si="16"/>
        <v>9.5011876484560567E-2</v>
      </c>
      <c r="AA77" s="300">
        <v>30</v>
      </c>
      <c r="AB77" s="301">
        <f t="shared" si="17"/>
        <v>0.71258907363420432</v>
      </c>
      <c r="AC77" s="123">
        <v>0</v>
      </c>
      <c r="AD77" s="301">
        <f t="shared" si="18"/>
        <v>0</v>
      </c>
      <c r="AE77" s="123">
        <v>789</v>
      </c>
      <c r="AF77" s="299">
        <f t="shared" si="19"/>
        <v>18.741092636579573</v>
      </c>
      <c r="AG77" s="300">
        <v>5</v>
      </c>
      <c r="AH77" s="299">
        <f t="shared" si="20"/>
        <v>0.11876484560570072</v>
      </c>
      <c r="AI77" s="300">
        <v>38</v>
      </c>
      <c r="AJ77" s="301">
        <f t="shared" si="21"/>
        <v>0.90261282660332542</v>
      </c>
      <c r="AK77" s="123">
        <v>49</v>
      </c>
      <c r="AL77" s="203">
        <f t="shared" si="22"/>
        <v>1.1638954869358671</v>
      </c>
    </row>
    <row r="78" spans="1:38" customFormat="1">
      <c r="A78" s="192" t="s">
        <v>19</v>
      </c>
      <c r="B78" s="124">
        <v>956</v>
      </c>
      <c r="C78" s="125">
        <v>126</v>
      </c>
      <c r="D78" s="296">
        <f t="shared" si="5"/>
        <v>13.179916317991633</v>
      </c>
      <c r="E78" s="125">
        <v>1</v>
      </c>
      <c r="F78" s="293">
        <f t="shared" si="6"/>
        <v>0.10460251046025104</v>
      </c>
      <c r="G78" s="294">
        <v>0</v>
      </c>
      <c r="H78" s="295">
        <f t="shared" si="7"/>
        <v>0</v>
      </c>
      <c r="I78" s="125">
        <v>2</v>
      </c>
      <c r="J78" s="295">
        <f t="shared" si="8"/>
        <v>0.20920502092050208</v>
      </c>
      <c r="K78" s="125">
        <v>123</v>
      </c>
      <c r="L78" s="296">
        <f t="shared" si="9"/>
        <v>12.866108786610878</v>
      </c>
      <c r="M78" s="125">
        <v>830</v>
      </c>
      <c r="N78" s="296">
        <f t="shared" si="10"/>
        <v>86.820083682008359</v>
      </c>
      <c r="O78" s="125">
        <v>89</v>
      </c>
      <c r="P78" s="296">
        <f t="shared" si="11"/>
        <v>9.3096234309623416</v>
      </c>
      <c r="Q78" s="125">
        <v>254</v>
      </c>
      <c r="R78" s="293">
        <f t="shared" si="12"/>
        <v>26.569037656903767</v>
      </c>
      <c r="S78" s="294">
        <v>84</v>
      </c>
      <c r="T78" s="295">
        <f t="shared" si="13"/>
        <v>8.7866108786610866</v>
      </c>
      <c r="U78" s="125">
        <v>120</v>
      </c>
      <c r="V78" s="293">
        <f t="shared" si="14"/>
        <v>12.552301255230125</v>
      </c>
      <c r="W78" s="294">
        <v>16</v>
      </c>
      <c r="X78" s="295">
        <f t="shared" si="15"/>
        <v>1.6736401673640167</v>
      </c>
      <c r="Y78" s="125">
        <v>0</v>
      </c>
      <c r="Z78" s="293">
        <f t="shared" si="16"/>
        <v>0</v>
      </c>
      <c r="AA78" s="294">
        <v>0</v>
      </c>
      <c r="AB78" s="295">
        <f t="shared" si="17"/>
        <v>0</v>
      </c>
      <c r="AC78" s="125">
        <v>0</v>
      </c>
      <c r="AD78" s="295">
        <f t="shared" si="18"/>
        <v>0</v>
      </c>
      <c r="AE78" s="125">
        <v>205</v>
      </c>
      <c r="AF78" s="293">
        <f t="shared" si="19"/>
        <v>21.443514644351463</v>
      </c>
      <c r="AG78" s="294">
        <v>0</v>
      </c>
      <c r="AH78" s="293">
        <f t="shared" si="20"/>
        <v>0</v>
      </c>
      <c r="AI78" s="294">
        <v>19</v>
      </c>
      <c r="AJ78" s="295">
        <f t="shared" si="21"/>
        <v>1.9874476987447698</v>
      </c>
      <c r="AK78" s="125">
        <v>43</v>
      </c>
      <c r="AL78" s="204">
        <f t="shared" si="22"/>
        <v>4.497907949790795</v>
      </c>
    </row>
    <row r="79" spans="1:38" customFormat="1">
      <c r="A79" s="190" t="s">
        <v>20</v>
      </c>
      <c r="B79" s="122">
        <v>5139</v>
      </c>
      <c r="C79" s="123">
        <v>1654</v>
      </c>
      <c r="D79" s="288">
        <f t="shared" si="5"/>
        <v>32.185250048647596</v>
      </c>
      <c r="E79" s="123">
        <v>253</v>
      </c>
      <c r="F79" s="299">
        <f t="shared" si="6"/>
        <v>4.9231367970422264</v>
      </c>
      <c r="G79" s="300">
        <v>1</v>
      </c>
      <c r="H79" s="301">
        <f t="shared" si="7"/>
        <v>1.945903872348706E-2</v>
      </c>
      <c r="I79" s="123">
        <v>0</v>
      </c>
      <c r="J79" s="301">
        <f t="shared" si="8"/>
        <v>0</v>
      </c>
      <c r="K79" s="123">
        <v>1400</v>
      </c>
      <c r="L79" s="288">
        <f t="shared" si="9"/>
        <v>27.242654212881884</v>
      </c>
      <c r="M79" s="123">
        <v>3485</v>
      </c>
      <c r="N79" s="288">
        <f t="shared" si="10"/>
        <v>67.814749951352411</v>
      </c>
      <c r="O79" s="123">
        <v>214</v>
      </c>
      <c r="P79" s="288">
        <f t="shared" si="11"/>
        <v>4.1642342868262308</v>
      </c>
      <c r="Q79" s="123">
        <v>379</v>
      </c>
      <c r="R79" s="299">
        <f t="shared" si="12"/>
        <v>7.3749756762015952</v>
      </c>
      <c r="S79" s="300">
        <v>413</v>
      </c>
      <c r="T79" s="301">
        <f t="shared" si="13"/>
        <v>8.0365829928001542</v>
      </c>
      <c r="U79" s="123">
        <v>1070</v>
      </c>
      <c r="V79" s="299">
        <f t="shared" si="14"/>
        <v>20.821171434131152</v>
      </c>
      <c r="W79" s="300">
        <v>551</v>
      </c>
      <c r="X79" s="301">
        <f t="shared" si="15"/>
        <v>10.721930336641369</v>
      </c>
      <c r="Y79" s="123">
        <v>1</v>
      </c>
      <c r="Z79" s="299">
        <f t="shared" si="16"/>
        <v>1.945903872348706E-2</v>
      </c>
      <c r="AA79" s="300">
        <v>40</v>
      </c>
      <c r="AB79" s="301">
        <f t="shared" si="17"/>
        <v>0.77836154893948239</v>
      </c>
      <c r="AC79" s="123">
        <v>1</v>
      </c>
      <c r="AD79" s="301">
        <f t="shared" si="18"/>
        <v>1.945903872348706E-2</v>
      </c>
      <c r="AE79" s="123">
        <v>717</v>
      </c>
      <c r="AF79" s="299">
        <f t="shared" si="19"/>
        <v>13.952130764740222</v>
      </c>
      <c r="AG79" s="300">
        <v>14</v>
      </c>
      <c r="AH79" s="299">
        <f t="shared" si="20"/>
        <v>0.27242654212881884</v>
      </c>
      <c r="AI79" s="300">
        <v>17</v>
      </c>
      <c r="AJ79" s="301">
        <f t="shared" si="21"/>
        <v>0.33080365829928005</v>
      </c>
      <c r="AK79" s="123">
        <v>68</v>
      </c>
      <c r="AL79" s="203">
        <f t="shared" si="22"/>
        <v>1.3232146331971202</v>
      </c>
    </row>
    <row r="80" spans="1:38" customFormat="1">
      <c r="A80" s="192" t="s">
        <v>77</v>
      </c>
      <c r="B80" s="124">
        <v>10538</v>
      </c>
      <c r="C80" s="125">
        <v>2488</v>
      </c>
      <c r="D80" s="296">
        <f t="shared" si="5"/>
        <v>23.609793129626112</v>
      </c>
      <c r="E80" s="125">
        <v>2163</v>
      </c>
      <c r="F80" s="293">
        <f t="shared" si="6"/>
        <v>20.525716454735242</v>
      </c>
      <c r="G80" s="294">
        <v>1</v>
      </c>
      <c r="H80" s="295">
        <f t="shared" si="7"/>
        <v>9.4894666919719105E-3</v>
      </c>
      <c r="I80" s="125">
        <v>2</v>
      </c>
      <c r="J80" s="295">
        <f t="shared" si="8"/>
        <v>1.8978933383943821E-2</v>
      </c>
      <c r="K80" s="125">
        <v>322</v>
      </c>
      <c r="L80" s="296">
        <f t="shared" si="9"/>
        <v>3.0556082748149556</v>
      </c>
      <c r="M80" s="125">
        <v>8050</v>
      </c>
      <c r="N80" s="296">
        <f t="shared" si="10"/>
        <v>76.390206870373888</v>
      </c>
      <c r="O80" s="125">
        <v>862</v>
      </c>
      <c r="P80" s="296">
        <f t="shared" si="11"/>
        <v>8.1799202884797868</v>
      </c>
      <c r="Q80" s="125">
        <v>1341</v>
      </c>
      <c r="R80" s="293">
        <f t="shared" si="12"/>
        <v>12.725374833934334</v>
      </c>
      <c r="S80" s="294">
        <v>460</v>
      </c>
      <c r="T80" s="295">
        <f t="shared" si="13"/>
        <v>4.3651546783070785</v>
      </c>
      <c r="U80" s="125">
        <v>1664</v>
      </c>
      <c r="V80" s="293">
        <f t="shared" si="14"/>
        <v>15.79047257544126</v>
      </c>
      <c r="W80" s="294">
        <v>2544</v>
      </c>
      <c r="X80" s="295">
        <f t="shared" si="15"/>
        <v>24.141203264376543</v>
      </c>
      <c r="Y80" s="125">
        <v>6</v>
      </c>
      <c r="Z80" s="293">
        <f t="shared" si="16"/>
        <v>5.6936800151831467E-2</v>
      </c>
      <c r="AA80" s="294">
        <v>61</v>
      </c>
      <c r="AB80" s="295">
        <f t="shared" si="17"/>
        <v>0.57885746821028661</v>
      </c>
      <c r="AC80" s="125">
        <v>2</v>
      </c>
      <c r="AD80" s="295">
        <f t="shared" si="18"/>
        <v>1.8978933383943821E-2</v>
      </c>
      <c r="AE80" s="125">
        <v>891</v>
      </c>
      <c r="AF80" s="293">
        <f t="shared" si="19"/>
        <v>8.4551148225469728</v>
      </c>
      <c r="AG80" s="294">
        <v>26</v>
      </c>
      <c r="AH80" s="293">
        <f t="shared" si="20"/>
        <v>0.24672613399126969</v>
      </c>
      <c r="AI80" s="294">
        <v>81</v>
      </c>
      <c r="AJ80" s="295">
        <f t="shared" si="21"/>
        <v>0.7686468020497248</v>
      </c>
      <c r="AK80" s="125">
        <v>112</v>
      </c>
      <c r="AL80" s="204">
        <f t="shared" si="22"/>
        <v>1.062820269500854</v>
      </c>
    </row>
    <row r="81" spans="1:38" customFormat="1">
      <c r="A81" s="190" t="s">
        <v>22</v>
      </c>
      <c r="B81" s="122">
        <v>2492</v>
      </c>
      <c r="C81" s="123">
        <v>1227</v>
      </c>
      <c r="D81" s="288">
        <f t="shared" si="5"/>
        <v>49.237560192616371</v>
      </c>
      <c r="E81" s="123">
        <v>260</v>
      </c>
      <c r="F81" s="299">
        <f t="shared" si="6"/>
        <v>10.433386837881219</v>
      </c>
      <c r="G81" s="300">
        <v>2</v>
      </c>
      <c r="H81" s="301">
        <f t="shared" si="7"/>
        <v>8.0256821829855537E-2</v>
      </c>
      <c r="I81" s="123">
        <v>0</v>
      </c>
      <c r="J81" s="301">
        <f t="shared" si="8"/>
        <v>0</v>
      </c>
      <c r="K81" s="123">
        <v>965</v>
      </c>
      <c r="L81" s="288">
        <f t="shared" si="9"/>
        <v>38.723916532905292</v>
      </c>
      <c r="M81" s="123">
        <v>1265</v>
      </c>
      <c r="N81" s="288">
        <f t="shared" si="10"/>
        <v>50.762439807383629</v>
      </c>
      <c r="O81" s="123">
        <v>7</v>
      </c>
      <c r="P81" s="288">
        <f t="shared" si="11"/>
        <v>0.2808988764044944</v>
      </c>
      <c r="Q81" s="123">
        <v>70</v>
      </c>
      <c r="R81" s="299">
        <f t="shared" si="12"/>
        <v>2.8089887640449436</v>
      </c>
      <c r="S81" s="300">
        <v>11</v>
      </c>
      <c r="T81" s="301">
        <f t="shared" si="13"/>
        <v>0.44141252006420545</v>
      </c>
      <c r="U81" s="123">
        <v>402</v>
      </c>
      <c r="V81" s="299">
        <f t="shared" si="14"/>
        <v>16.131621187800963</v>
      </c>
      <c r="W81" s="300">
        <v>644</v>
      </c>
      <c r="X81" s="301">
        <f t="shared" si="15"/>
        <v>25.842696629213485</v>
      </c>
      <c r="Y81" s="123">
        <v>0</v>
      </c>
      <c r="Z81" s="299">
        <f t="shared" si="16"/>
        <v>0</v>
      </c>
      <c r="AA81" s="300">
        <v>1</v>
      </c>
      <c r="AB81" s="301">
        <f t="shared" si="17"/>
        <v>4.0128410914927769E-2</v>
      </c>
      <c r="AC81" s="123">
        <v>0</v>
      </c>
      <c r="AD81" s="301">
        <f t="shared" si="18"/>
        <v>0</v>
      </c>
      <c r="AE81" s="123">
        <v>96</v>
      </c>
      <c r="AF81" s="299">
        <f t="shared" si="19"/>
        <v>3.8523274478330656</v>
      </c>
      <c r="AG81" s="300">
        <v>8</v>
      </c>
      <c r="AH81" s="299">
        <f t="shared" si="20"/>
        <v>0.32102728731942215</v>
      </c>
      <c r="AI81" s="300">
        <v>11</v>
      </c>
      <c r="AJ81" s="301">
        <f t="shared" si="21"/>
        <v>0.44141252006420545</v>
      </c>
      <c r="AK81" s="123">
        <v>15</v>
      </c>
      <c r="AL81" s="203">
        <f t="shared" si="22"/>
        <v>0.60192616372391661</v>
      </c>
    </row>
    <row r="82" spans="1:38" customFormat="1">
      <c r="A82" s="192" t="s">
        <v>23</v>
      </c>
      <c r="B82" s="124">
        <v>471</v>
      </c>
      <c r="C82" s="125">
        <v>135</v>
      </c>
      <c r="D82" s="296">
        <f t="shared" si="5"/>
        <v>28.662420382165603</v>
      </c>
      <c r="E82" s="125">
        <v>8</v>
      </c>
      <c r="F82" s="293">
        <f t="shared" si="6"/>
        <v>1.6985138004246285</v>
      </c>
      <c r="G82" s="294">
        <v>4</v>
      </c>
      <c r="H82" s="295">
        <f t="shared" si="7"/>
        <v>0.84925690021231426</v>
      </c>
      <c r="I82" s="125">
        <v>0</v>
      </c>
      <c r="J82" s="295">
        <f t="shared" si="8"/>
        <v>0</v>
      </c>
      <c r="K82" s="125">
        <v>123</v>
      </c>
      <c r="L82" s="296">
        <f t="shared" si="9"/>
        <v>26.114649681528661</v>
      </c>
      <c r="M82" s="125">
        <v>336</v>
      </c>
      <c r="N82" s="296">
        <f t="shared" si="10"/>
        <v>71.337579617834393</v>
      </c>
      <c r="O82" s="125">
        <v>23</v>
      </c>
      <c r="P82" s="296">
        <f t="shared" si="11"/>
        <v>4.8832271762208075</v>
      </c>
      <c r="Q82" s="125">
        <v>33</v>
      </c>
      <c r="R82" s="293">
        <f t="shared" si="12"/>
        <v>7.0063694267515926</v>
      </c>
      <c r="S82" s="294">
        <v>0</v>
      </c>
      <c r="T82" s="295">
        <f t="shared" si="13"/>
        <v>0</v>
      </c>
      <c r="U82" s="125">
        <v>57</v>
      </c>
      <c r="V82" s="293">
        <f t="shared" si="14"/>
        <v>12.101910828025478</v>
      </c>
      <c r="W82" s="294">
        <v>198</v>
      </c>
      <c r="X82" s="295">
        <f t="shared" si="15"/>
        <v>42.038216560509554</v>
      </c>
      <c r="Y82" s="125">
        <v>0</v>
      </c>
      <c r="Z82" s="293">
        <f t="shared" si="16"/>
        <v>0</v>
      </c>
      <c r="AA82" s="294">
        <v>0</v>
      </c>
      <c r="AB82" s="295">
        <f t="shared" si="17"/>
        <v>0</v>
      </c>
      <c r="AC82" s="125">
        <v>0</v>
      </c>
      <c r="AD82" s="295">
        <f t="shared" si="18"/>
        <v>0</v>
      </c>
      <c r="AE82" s="125">
        <v>22</v>
      </c>
      <c r="AF82" s="293">
        <f t="shared" si="19"/>
        <v>4.6709129511677281</v>
      </c>
      <c r="AG82" s="294">
        <v>1</v>
      </c>
      <c r="AH82" s="293">
        <f t="shared" si="20"/>
        <v>0.21231422505307856</v>
      </c>
      <c r="AI82" s="294">
        <v>0</v>
      </c>
      <c r="AJ82" s="295">
        <f t="shared" si="21"/>
        <v>0</v>
      </c>
      <c r="AK82" s="125">
        <v>2</v>
      </c>
      <c r="AL82" s="204">
        <f t="shared" si="22"/>
        <v>0.42462845010615713</v>
      </c>
    </row>
    <row r="83" spans="1:38" customFormat="1">
      <c r="A83" s="190" t="s">
        <v>24</v>
      </c>
      <c r="B83" s="122">
        <v>2358</v>
      </c>
      <c r="C83" s="123">
        <v>896</v>
      </c>
      <c r="D83" s="288">
        <f t="shared" si="5"/>
        <v>37.998303647158608</v>
      </c>
      <c r="E83" s="123">
        <v>233</v>
      </c>
      <c r="F83" s="299">
        <f t="shared" si="6"/>
        <v>9.8812553011026285</v>
      </c>
      <c r="G83" s="300">
        <v>0</v>
      </c>
      <c r="H83" s="301">
        <f t="shared" si="7"/>
        <v>0</v>
      </c>
      <c r="I83" s="123">
        <v>0</v>
      </c>
      <c r="J83" s="301">
        <f t="shared" si="8"/>
        <v>0</v>
      </c>
      <c r="K83" s="123">
        <v>663</v>
      </c>
      <c r="L83" s="288">
        <f t="shared" si="9"/>
        <v>28.117048346055977</v>
      </c>
      <c r="M83" s="123">
        <v>1462</v>
      </c>
      <c r="N83" s="288">
        <f t="shared" si="10"/>
        <v>62.001696352841392</v>
      </c>
      <c r="O83" s="123">
        <v>181</v>
      </c>
      <c r="P83" s="288">
        <f t="shared" si="11"/>
        <v>7.6759966072943175</v>
      </c>
      <c r="Q83" s="123">
        <v>437</v>
      </c>
      <c r="R83" s="299">
        <f t="shared" si="12"/>
        <v>18.532654792196777</v>
      </c>
      <c r="S83" s="300">
        <v>115</v>
      </c>
      <c r="T83" s="301">
        <f t="shared" si="13"/>
        <v>4.8770144189991518</v>
      </c>
      <c r="U83" s="123">
        <v>294</v>
      </c>
      <c r="V83" s="299">
        <f t="shared" si="14"/>
        <v>12.46819338422392</v>
      </c>
      <c r="W83" s="300">
        <v>40</v>
      </c>
      <c r="X83" s="301">
        <f t="shared" si="15"/>
        <v>1.6963528413910092</v>
      </c>
      <c r="Y83" s="123">
        <v>1</v>
      </c>
      <c r="Z83" s="299">
        <f t="shared" si="16"/>
        <v>4.2408821034775231E-2</v>
      </c>
      <c r="AA83" s="300">
        <v>4</v>
      </c>
      <c r="AB83" s="301">
        <f t="shared" si="17"/>
        <v>0.16963528413910092</v>
      </c>
      <c r="AC83" s="123">
        <v>0</v>
      </c>
      <c r="AD83" s="301">
        <f t="shared" si="18"/>
        <v>0</v>
      </c>
      <c r="AE83" s="123">
        <v>323</v>
      </c>
      <c r="AF83" s="299">
        <f t="shared" si="19"/>
        <v>13.6980491942324</v>
      </c>
      <c r="AG83" s="300">
        <v>10</v>
      </c>
      <c r="AH83" s="299">
        <f t="shared" si="20"/>
        <v>0.42408821034775229</v>
      </c>
      <c r="AI83" s="300">
        <v>26</v>
      </c>
      <c r="AJ83" s="301">
        <f t="shared" si="21"/>
        <v>1.1026293469041559</v>
      </c>
      <c r="AK83" s="123">
        <v>31</v>
      </c>
      <c r="AL83" s="203">
        <f t="shared" si="22"/>
        <v>1.3146734520780321</v>
      </c>
    </row>
    <row r="84" spans="1:38" customFormat="1">
      <c r="A84" s="192" t="s">
        <v>25</v>
      </c>
      <c r="B84" s="124">
        <v>1411</v>
      </c>
      <c r="C84" s="125">
        <v>793</v>
      </c>
      <c r="D84" s="296">
        <f t="shared" si="5"/>
        <v>56.201275690999289</v>
      </c>
      <c r="E84" s="125">
        <v>71</v>
      </c>
      <c r="F84" s="293">
        <f t="shared" si="6"/>
        <v>5.0318922749822823</v>
      </c>
      <c r="G84" s="294">
        <v>0</v>
      </c>
      <c r="H84" s="295">
        <f t="shared" si="7"/>
        <v>0</v>
      </c>
      <c r="I84" s="125">
        <v>6</v>
      </c>
      <c r="J84" s="295">
        <f t="shared" si="8"/>
        <v>0.42523033309709424</v>
      </c>
      <c r="K84" s="125">
        <v>716</v>
      </c>
      <c r="L84" s="296">
        <f t="shared" si="9"/>
        <v>50.744153082919915</v>
      </c>
      <c r="M84" s="125">
        <v>618</v>
      </c>
      <c r="N84" s="296">
        <f t="shared" si="10"/>
        <v>43.798724309000711</v>
      </c>
      <c r="O84" s="125">
        <v>55</v>
      </c>
      <c r="P84" s="296">
        <f t="shared" si="11"/>
        <v>3.8979447200566972</v>
      </c>
      <c r="Q84" s="125">
        <v>183</v>
      </c>
      <c r="R84" s="293">
        <f t="shared" si="12"/>
        <v>12.969525159461377</v>
      </c>
      <c r="S84" s="294">
        <v>26</v>
      </c>
      <c r="T84" s="295">
        <f t="shared" si="13"/>
        <v>1.8426647767540751</v>
      </c>
      <c r="U84" s="125">
        <v>144</v>
      </c>
      <c r="V84" s="293">
        <f t="shared" si="14"/>
        <v>10.205527994330261</v>
      </c>
      <c r="W84" s="294">
        <v>32</v>
      </c>
      <c r="X84" s="295">
        <f t="shared" si="15"/>
        <v>2.2678951098511693</v>
      </c>
      <c r="Y84" s="125">
        <v>0</v>
      </c>
      <c r="Z84" s="293">
        <f t="shared" si="16"/>
        <v>0</v>
      </c>
      <c r="AA84" s="294">
        <v>2</v>
      </c>
      <c r="AB84" s="295">
        <f t="shared" si="17"/>
        <v>0.14174344436569808</v>
      </c>
      <c r="AC84" s="125">
        <v>0</v>
      </c>
      <c r="AD84" s="295">
        <f t="shared" si="18"/>
        <v>0</v>
      </c>
      <c r="AE84" s="125">
        <v>172</v>
      </c>
      <c r="AF84" s="293">
        <f t="shared" si="19"/>
        <v>12.189936215450036</v>
      </c>
      <c r="AG84" s="294">
        <v>0</v>
      </c>
      <c r="AH84" s="293">
        <f t="shared" si="20"/>
        <v>0</v>
      </c>
      <c r="AI84" s="294">
        <v>1</v>
      </c>
      <c r="AJ84" s="295">
        <f t="shared" si="21"/>
        <v>7.087172218284904E-2</v>
      </c>
      <c r="AK84" s="125">
        <v>3</v>
      </c>
      <c r="AL84" s="204">
        <f t="shared" si="22"/>
        <v>0.21261516654854712</v>
      </c>
    </row>
    <row r="85" spans="1:38" customFormat="1">
      <c r="A85" s="190" t="s">
        <v>26</v>
      </c>
      <c r="B85" s="122">
        <v>1789</v>
      </c>
      <c r="C85" s="123">
        <v>397</v>
      </c>
      <c r="D85" s="304">
        <f t="shared" si="5"/>
        <v>22.191168250419231</v>
      </c>
      <c r="E85" s="123">
        <v>103</v>
      </c>
      <c r="F85" s="302">
        <f t="shared" si="6"/>
        <v>5.757406372275014</v>
      </c>
      <c r="G85" s="300">
        <v>3</v>
      </c>
      <c r="H85" s="303">
        <f t="shared" si="7"/>
        <v>0.16769144773616546</v>
      </c>
      <c r="I85" s="123">
        <v>9</v>
      </c>
      <c r="J85" s="303">
        <f t="shared" si="8"/>
        <v>0.50307434320849642</v>
      </c>
      <c r="K85" s="123">
        <v>282</v>
      </c>
      <c r="L85" s="304">
        <f t="shared" si="9"/>
        <v>15.762996087199552</v>
      </c>
      <c r="M85" s="123">
        <v>1392</v>
      </c>
      <c r="N85" s="304">
        <f t="shared" si="10"/>
        <v>77.808831749580776</v>
      </c>
      <c r="O85" s="123">
        <v>93</v>
      </c>
      <c r="P85" s="304">
        <f t="shared" si="11"/>
        <v>5.1984348798211286</v>
      </c>
      <c r="Q85" s="123">
        <v>208</v>
      </c>
      <c r="R85" s="302">
        <f t="shared" si="12"/>
        <v>11.626607043040806</v>
      </c>
      <c r="S85" s="300">
        <v>95</v>
      </c>
      <c r="T85" s="303">
        <f t="shared" si="13"/>
        <v>5.3102291783119062</v>
      </c>
      <c r="U85" s="123">
        <v>573</v>
      </c>
      <c r="V85" s="302">
        <f t="shared" si="14"/>
        <v>32.029066517607603</v>
      </c>
      <c r="W85" s="300">
        <v>24</v>
      </c>
      <c r="X85" s="303">
        <f t="shared" si="15"/>
        <v>1.3415315818893236</v>
      </c>
      <c r="Y85" s="123">
        <v>0</v>
      </c>
      <c r="Z85" s="302">
        <f t="shared" si="16"/>
        <v>0</v>
      </c>
      <c r="AA85" s="300">
        <v>14</v>
      </c>
      <c r="AB85" s="303">
        <f t="shared" si="17"/>
        <v>0.78256008943543875</v>
      </c>
      <c r="AC85" s="123">
        <v>0</v>
      </c>
      <c r="AD85" s="303">
        <f t="shared" si="18"/>
        <v>0</v>
      </c>
      <c r="AE85" s="123">
        <v>342</v>
      </c>
      <c r="AF85" s="302">
        <f t="shared" si="19"/>
        <v>19.116825041922862</v>
      </c>
      <c r="AG85" s="300">
        <v>9</v>
      </c>
      <c r="AH85" s="302">
        <f t="shared" si="20"/>
        <v>0.50307434320849642</v>
      </c>
      <c r="AI85" s="300">
        <v>9</v>
      </c>
      <c r="AJ85" s="303">
        <f t="shared" si="21"/>
        <v>0.50307434320849642</v>
      </c>
      <c r="AK85" s="123">
        <v>25</v>
      </c>
      <c r="AL85" s="205">
        <f t="shared" si="22"/>
        <v>1.3974287311347122</v>
      </c>
    </row>
    <row r="86" spans="1:38" customFormat="1" ht="15.75" thickBot="1">
      <c r="A86" s="192" t="s">
        <v>27</v>
      </c>
      <c r="B86" s="124">
        <v>1335</v>
      </c>
      <c r="C86" s="125">
        <v>513</v>
      </c>
      <c r="D86" s="296">
        <f t="shared" si="5"/>
        <v>38.426966292134829</v>
      </c>
      <c r="E86" s="125">
        <v>45</v>
      </c>
      <c r="F86" s="293">
        <f t="shared" si="6"/>
        <v>3.3707865168539324</v>
      </c>
      <c r="G86" s="294">
        <v>0</v>
      </c>
      <c r="H86" s="295">
        <f t="shared" si="7"/>
        <v>0</v>
      </c>
      <c r="I86" s="125">
        <v>8</v>
      </c>
      <c r="J86" s="295">
        <f t="shared" si="8"/>
        <v>0.59925093632958804</v>
      </c>
      <c r="K86" s="125">
        <v>460</v>
      </c>
      <c r="L86" s="296">
        <f t="shared" si="9"/>
        <v>34.456928838951313</v>
      </c>
      <c r="M86" s="125">
        <v>822</v>
      </c>
      <c r="N86" s="296">
        <f t="shared" si="10"/>
        <v>61.573033707865164</v>
      </c>
      <c r="O86" s="125">
        <v>152</v>
      </c>
      <c r="P86" s="296">
        <f t="shared" si="11"/>
        <v>11.385767790262172</v>
      </c>
      <c r="Q86" s="125">
        <v>232</v>
      </c>
      <c r="R86" s="293">
        <f t="shared" si="12"/>
        <v>17.378277153558052</v>
      </c>
      <c r="S86" s="294">
        <v>93</v>
      </c>
      <c r="T86" s="295">
        <f t="shared" si="13"/>
        <v>6.9662921348314599</v>
      </c>
      <c r="U86" s="125">
        <v>189</v>
      </c>
      <c r="V86" s="293">
        <f t="shared" si="14"/>
        <v>14.157303370786517</v>
      </c>
      <c r="W86" s="294">
        <v>72</v>
      </c>
      <c r="X86" s="295">
        <f t="shared" si="15"/>
        <v>5.393258426966292</v>
      </c>
      <c r="Y86" s="125">
        <v>0</v>
      </c>
      <c r="Z86" s="293">
        <f t="shared" si="16"/>
        <v>0</v>
      </c>
      <c r="AA86" s="294">
        <v>1</v>
      </c>
      <c r="AB86" s="295">
        <f t="shared" si="17"/>
        <v>7.4906367041198504E-2</v>
      </c>
      <c r="AC86" s="125">
        <v>0</v>
      </c>
      <c r="AD86" s="295">
        <f t="shared" si="18"/>
        <v>0</v>
      </c>
      <c r="AE86" s="125">
        <v>69</v>
      </c>
      <c r="AF86" s="293">
        <f t="shared" si="19"/>
        <v>5.1685393258426959</v>
      </c>
      <c r="AG86" s="294">
        <v>4</v>
      </c>
      <c r="AH86" s="293">
        <f t="shared" si="20"/>
        <v>0.29962546816479402</v>
      </c>
      <c r="AI86" s="294">
        <v>3</v>
      </c>
      <c r="AJ86" s="295">
        <f t="shared" si="21"/>
        <v>0.22471910112359553</v>
      </c>
      <c r="AK86" s="125">
        <v>7</v>
      </c>
      <c r="AL86" s="204">
        <f t="shared" si="22"/>
        <v>0.52434456928838957</v>
      </c>
    </row>
    <row r="87" spans="1:38" customFormat="1">
      <c r="A87" s="195" t="s">
        <v>28</v>
      </c>
      <c r="B87" s="126">
        <f>SUM(B71:B72,B75,B76,B77,B79,B80,B81,B82,B85)</f>
        <v>44271</v>
      </c>
      <c r="C87" s="127">
        <f>SUM(C71:C72,C75,C76,C77,C79,C80,C81,C82,C85)</f>
        <v>14043</v>
      </c>
      <c r="D87" s="309">
        <f t="shared" si="5"/>
        <v>31.72053940502812</v>
      </c>
      <c r="E87" s="127">
        <f>SUM(E71:E72,E75,E76,E77,E79,E80,E81,E82,E85)</f>
        <v>4348</v>
      </c>
      <c r="F87" s="306">
        <f t="shared" si="6"/>
        <v>9.8213277314720688</v>
      </c>
      <c r="G87" s="307">
        <f>SUM(G71:G72,G75,G76,G77,G79,G80,G81,G82,G85)</f>
        <v>11</v>
      </c>
      <c r="H87" s="308">
        <f t="shared" si="7"/>
        <v>2.4846965282013054E-2</v>
      </c>
      <c r="I87" s="127">
        <f>SUM(I71:I72,I75,I76,I77,I79,I80,I81,I82,I85)</f>
        <v>21</v>
      </c>
      <c r="J87" s="308">
        <f t="shared" si="8"/>
        <v>4.7435115538388563E-2</v>
      </c>
      <c r="K87" s="127">
        <f>SUM(K71:K72,K75,K76,K77,K79,K80,K81,K82,K85)</f>
        <v>9663</v>
      </c>
      <c r="L87" s="309">
        <f t="shared" si="9"/>
        <v>21.826929592735649</v>
      </c>
      <c r="M87" s="127">
        <f>SUM(M71:M72,M75,M76,M77,M79,M80,M81,M82,M85)</f>
        <v>30228</v>
      </c>
      <c r="N87" s="309">
        <f t="shared" si="10"/>
        <v>68.27946059497188</v>
      </c>
      <c r="O87" s="127">
        <f>SUM(O71:O72,O75,O76,O77,O79,O80,O81,O82,O85)</f>
        <v>1827</v>
      </c>
      <c r="P87" s="309">
        <f t="shared" si="11"/>
        <v>4.1268550518398044</v>
      </c>
      <c r="Q87" s="127">
        <f>SUM(Q71:Q72,Q75,Q76,Q77,Q79,Q80,Q81,Q82,Q85)</f>
        <v>3206</v>
      </c>
      <c r="R87" s="306">
        <f t="shared" si="12"/>
        <v>7.2417609721939877</v>
      </c>
      <c r="S87" s="307">
        <f>SUM(S71:S72,S75,S76,S77,S79,S80,S81,S82,S85)</f>
        <v>1319</v>
      </c>
      <c r="T87" s="308">
        <f t="shared" si="13"/>
        <v>2.9793770188159292</v>
      </c>
      <c r="U87" s="127">
        <f>SUM(U71:U72,U75,U76,U77,U79,U80,U81,U82,U85)</f>
        <v>7711</v>
      </c>
      <c r="V87" s="306">
        <f t="shared" si="14"/>
        <v>17.417722662691151</v>
      </c>
      <c r="W87" s="307">
        <f>SUM(W71:W72,W75,W76,W77,W79,W80,W81,W82,W85)</f>
        <v>8932</v>
      </c>
      <c r="X87" s="308">
        <f t="shared" si="15"/>
        <v>20.175735808994602</v>
      </c>
      <c r="Y87" s="127">
        <f>SUM(Y71:Y72,Y75,Y76,Y77,Y79,Y80,Y81,Y82,Y85)</f>
        <v>13</v>
      </c>
      <c r="Z87" s="306">
        <f t="shared" si="16"/>
        <v>2.9364595333288158E-2</v>
      </c>
      <c r="AA87" s="307">
        <f>SUM(AA71:AA72,AA75,AA76,AA77,AA79,AA80,AA81,AA82,AA85)</f>
        <v>194</v>
      </c>
      <c r="AB87" s="308">
        <f t="shared" si="17"/>
        <v>0.43821011497368484</v>
      </c>
      <c r="AC87" s="127">
        <f>SUM(AC71:AC72,AC75,AC76,AC77,AC79,AC80,AC81,AC82,AC85)</f>
        <v>13</v>
      </c>
      <c r="AD87" s="308">
        <f t="shared" si="18"/>
        <v>2.9364595333288158E-2</v>
      </c>
      <c r="AE87" s="127">
        <f>SUM(AE71:AE72,AE75,AE76,AE77,AE79,AE80,AE81,AE82,AE85)</f>
        <v>5612</v>
      </c>
      <c r="AF87" s="306">
        <f t="shared" si="19"/>
        <v>12.676469923877933</v>
      </c>
      <c r="AG87" s="307">
        <f>SUM(AG71:AG72,AG75,AG76,AG77,AG79,AG80,AG81,AG82,AG85)</f>
        <v>122</v>
      </c>
      <c r="AH87" s="306">
        <f t="shared" si="20"/>
        <v>0.27557543312778116</v>
      </c>
      <c r="AI87" s="307">
        <f>SUM(AI71:AI72,AI75,AI76,AI77,AI79,AI80,AI81,AI82,AI85)</f>
        <v>571</v>
      </c>
      <c r="AJ87" s="308">
        <f t="shared" si="21"/>
        <v>1.2897833796390412</v>
      </c>
      <c r="AK87" s="127">
        <f>SUM(AK71:AK72,AK75,AK76,AK77,AK79,AK80,AK81,AK82,AK85)</f>
        <v>708</v>
      </c>
      <c r="AL87" s="206">
        <f t="shared" si="22"/>
        <v>1.5992410381513857</v>
      </c>
    </row>
    <row r="88" spans="1:38" customFormat="1">
      <c r="A88" s="197" t="s">
        <v>29</v>
      </c>
      <c r="B88" s="128">
        <f>SUM(B73,B74,B78,B83,B84,B86)</f>
        <v>10356</v>
      </c>
      <c r="C88" s="129">
        <f>SUM(C73,C74,C78,C83,C84,C86)</f>
        <v>3405</v>
      </c>
      <c r="D88" s="314">
        <f>C88/B88*100</f>
        <v>32.879490150637317</v>
      </c>
      <c r="E88" s="129">
        <f>SUM(E73,E74,E78,E83,E84,E86)</f>
        <v>632</v>
      </c>
      <c r="F88" s="311">
        <f t="shared" si="6"/>
        <v>6.1027423715720355</v>
      </c>
      <c r="G88" s="312">
        <f>SUM(G73,G74,G78,G83,G84,G86)</f>
        <v>0</v>
      </c>
      <c r="H88" s="313">
        <f t="shared" si="7"/>
        <v>0</v>
      </c>
      <c r="I88" s="129">
        <f>SUM(I73,I74,I78,I83,I84,I86)</f>
        <v>36</v>
      </c>
      <c r="J88" s="313">
        <f>I88/B88*100</f>
        <v>0.34762456546929316</v>
      </c>
      <c r="K88" s="129">
        <f>SUM(K73,K74,K78,K83,K84,K86)</f>
        <v>2737</v>
      </c>
      <c r="L88" s="314">
        <f t="shared" si="9"/>
        <v>26.429123213595986</v>
      </c>
      <c r="M88" s="129">
        <f>SUM(M73,M74,M78,M83,M84,M86)</f>
        <v>6951</v>
      </c>
      <c r="N88" s="314">
        <f t="shared" si="10"/>
        <v>67.120509849362691</v>
      </c>
      <c r="O88" s="129">
        <f>SUM(O73,O74,O78,O83,O84,O86)</f>
        <v>606</v>
      </c>
      <c r="P88" s="314">
        <f t="shared" si="11"/>
        <v>5.8516801853997684</v>
      </c>
      <c r="Q88" s="129">
        <f>SUM(Q73,Q74,Q78,Q83,Q84,Q86)</f>
        <v>1785</v>
      </c>
      <c r="R88" s="311">
        <f t="shared" si="12"/>
        <v>17.236384704519121</v>
      </c>
      <c r="S88" s="312">
        <f>SUM(S73,S74,S78,S83,S84,S86)</f>
        <v>375</v>
      </c>
      <c r="T88" s="313">
        <f t="shared" si="13"/>
        <v>3.6210892236384704</v>
      </c>
      <c r="U88" s="129">
        <f>SUM(U73,U74,U78,U83,U84,U86)</f>
        <v>1154</v>
      </c>
      <c r="V88" s="311">
        <f t="shared" si="14"/>
        <v>11.143298570876786</v>
      </c>
      <c r="W88" s="312">
        <f>SUM(W73,W74,W78,W83,W84,W86)</f>
        <v>242</v>
      </c>
      <c r="X88" s="313">
        <f t="shared" si="15"/>
        <v>2.3368095789880265</v>
      </c>
      <c r="Y88" s="129">
        <f>SUM(Y73,Y74,Y78,Y83,Y84,Y86)</f>
        <v>6</v>
      </c>
      <c r="Z88" s="311">
        <f t="shared" si="16"/>
        <v>5.7937427578215524E-2</v>
      </c>
      <c r="AA88" s="312">
        <f>SUM(AA73,AA74,AA78,AA83,AA84,AA86)</f>
        <v>10</v>
      </c>
      <c r="AB88" s="313">
        <f t="shared" si="17"/>
        <v>9.656237929702588E-2</v>
      </c>
      <c r="AC88" s="129">
        <f>SUM(AC73,AC74,AC78,AC83,AC84,AC86)</f>
        <v>3</v>
      </c>
      <c r="AD88" s="313">
        <f t="shared" si="18"/>
        <v>2.8968713789107762E-2</v>
      </c>
      <c r="AE88" s="129">
        <f>SUM(AE73,AE74,AE78,AE83,AE84,AE86)</f>
        <v>2555</v>
      </c>
      <c r="AF88" s="311">
        <f t="shared" si="19"/>
        <v>24.671687910390112</v>
      </c>
      <c r="AG88" s="312">
        <f>SUM(AG73,AG74,AG78,AG83,AG84,AG86)</f>
        <v>27</v>
      </c>
      <c r="AH88" s="311">
        <f t="shared" si="20"/>
        <v>0.26071842410196988</v>
      </c>
      <c r="AI88" s="312">
        <f>SUM(AI73,AI74,AI78,AI83,AI84,AI86)</f>
        <v>100</v>
      </c>
      <c r="AJ88" s="313">
        <f t="shared" si="21"/>
        <v>0.96562379297025869</v>
      </c>
      <c r="AK88" s="129">
        <f>SUM(AK73,AK74,AK78,AK83,AK84,AK86)</f>
        <v>88</v>
      </c>
      <c r="AL88" s="207">
        <f t="shared" si="22"/>
        <v>0.84974893781382776</v>
      </c>
    </row>
    <row r="89" spans="1:38" customFormat="1">
      <c r="A89" s="199" t="s">
        <v>30</v>
      </c>
      <c r="B89" s="208">
        <v>54627</v>
      </c>
      <c r="C89" s="209">
        <v>17448</v>
      </c>
      <c r="D89" s="319">
        <f t="shared" si="5"/>
        <v>31.940249327255753</v>
      </c>
      <c r="E89" s="209">
        <v>4980</v>
      </c>
      <c r="F89" s="316">
        <f t="shared" si="6"/>
        <v>9.1163710253171502</v>
      </c>
      <c r="G89" s="317">
        <v>11</v>
      </c>
      <c r="H89" s="318">
        <f t="shared" si="7"/>
        <v>2.0136562505720615E-2</v>
      </c>
      <c r="I89" s="209">
        <v>57</v>
      </c>
      <c r="J89" s="318">
        <f t="shared" si="8"/>
        <v>0.10434400571146137</v>
      </c>
      <c r="K89" s="209">
        <v>12400</v>
      </c>
      <c r="L89" s="319">
        <f t="shared" si="9"/>
        <v>22.699397733721419</v>
      </c>
      <c r="M89" s="209">
        <v>37179</v>
      </c>
      <c r="N89" s="319">
        <f t="shared" si="10"/>
        <v>68.059750672744244</v>
      </c>
      <c r="O89" s="209">
        <v>2433</v>
      </c>
      <c r="P89" s="319">
        <f>O89/B89*100</f>
        <v>4.4538415069471142</v>
      </c>
      <c r="Q89" s="209">
        <v>4991</v>
      </c>
      <c r="R89" s="316">
        <f t="shared" si="12"/>
        <v>9.1365075878228712</v>
      </c>
      <c r="S89" s="317">
        <v>1694</v>
      </c>
      <c r="T89" s="318">
        <f t="shared" si="13"/>
        <v>3.1010306258809748</v>
      </c>
      <c r="U89" s="209">
        <v>8865</v>
      </c>
      <c r="V89" s="316">
        <f t="shared" si="14"/>
        <v>16.228238783019385</v>
      </c>
      <c r="W89" s="317">
        <v>9174</v>
      </c>
      <c r="X89" s="318">
        <f t="shared" si="15"/>
        <v>16.793893129770993</v>
      </c>
      <c r="Y89" s="209">
        <v>19</v>
      </c>
      <c r="Z89" s="316">
        <f t="shared" si="16"/>
        <v>3.4781335237153786E-2</v>
      </c>
      <c r="AA89" s="317">
        <v>204</v>
      </c>
      <c r="AB89" s="318">
        <f t="shared" si="17"/>
        <v>0.37344170465154591</v>
      </c>
      <c r="AC89" s="209">
        <v>16</v>
      </c>
      <c r="AD89" s="318">
        <f t="shared" si="18"/>
        <v>2.928954546286635E-2</v>
      </c>
      <c r="AE89" s="209">
        <v>8167</v>
      </c>
      <c r="AF89" s="316">
        <f t="shared" si="19"/>
        <v>14.950482362201841</v>
      </c>
      <c r="AG89" s="317">
        <v>149</v>
      </c>
      <c r="AH89" s="316">
        <f t="shared" si="20"/>
        <v>0.27275889212294285</v>
      </c>
      <c r="AI89" s="317">
        <v>671</v>
      </c>
      <c r="AJ89" s="318">
        <f t="shared" si="21"/>
        <v>1.2283303128489576</v>
      </c>
      <c r="AK89" s="209">
        <v>796</v>
      </c>
      <c r="AL89" s="210">
        <f t="shared" si="22"/>
        <v>1.4571548867776007</v>
      </c>
    </row>
    <row r="90" spans="1:38" customFormat="1">
      <c r="A90" s="389" t="s">
        <v>81</v>
      </c>
      <c r="B90" s="389"/>
      <c r="C90" s="389"/>
      <c r="D90" s="389"/>
      <c r="E90" s="389"/>
      <c r="F90" s="389"/>
      <c r="G90" s="389"/>
      <c r="H90" s="389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</row>
    <row r="91" spans="1:38" customFormat="1">
      <c r="A91" s="389" t="s">
        <v>88</v>
      </c>
      <c r="B91" s="389"/>
      <c r="C91" s="389"/>
      <c r="D91" s="389"/>
      <c r="E91" s="389"/>
      <c r="F91" s="389"/>
      <c r="G91" s="389"/>
      <c r="H91" s="389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89"/>
      <c r="T91" s="389"/>
      <c r="U91" s="389"/>
      <c r="V91" s="389"/>
      <c r="W91" s="389"/>
      <c r="X91" s="389"/>
      <c r="Y91" s="389"/>
      <c r="Z91" s="389"/>
      <c r="AA91" s="389"/>
      <c r="AB91" s="389"/>
      <c r="AC91" s="389"/>
      <c r="AD91" s="389"/>
      <c r="AE91" s="389"/>
      <c r="AF91" s="389"/>
      <c r="AG91" s="389"/>
      <c r="AH91" s="389"/>
      <c r="AI91" s="389"/>
      <c r="AJ91" s="389"/>
      <c r="AK91" s="389"/>
      <c r="AL91" s="389"/>
    </row>
    <row r="92" spans="1:38" customFormat="1"/>
    <row r="93" spans="1:38" customFormat="1" ht="23.25">
      <c r="A93" s="395">
        <v>2020</v>
      </c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5"/>
      <c r="AK93" s="395"/>
      <c r="AL93" s="395"/>
    </row>
    <row r="94" spans="1:38" customFormat="1"/>
    <row r="95" spans="1:38" customFormat="1" ht="17.25">
      <c r="A95" s="355" t="s">
        <v>107</v>
      </c>
      <c r="B95" s="355"/>
      <c r="C95" s="355"/>
      <c r="D95" s="355"/>
      <c r="E95" s="355"/>
      <c r="F95" s="355"/>
      <c r="G95" s="355"/>
      <c r="H95" s="355"/>
      <c r="I95" s="355"/>
      <c r="J95" s="355"/>
      <c r="K95" s="35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</row>
    <row r="96" spans="1:38" customFormat="1" ht="15.75" customHeight="1" thickBot="1">
      <c r="A96" s="431" t="s">
        <v>0</v>
      </c>
      <c r="B96" s="433" t="s">
        <v>1</v>
      </c>
      <c r="C96" s="436" t="s">
        <v>3</v>
      </c>
      <c r="D96" s="436"/>
      <c r="E96" s="436"/>
      <c r="F96" s="436"/>
      <c r="G96" s="436"/>
      <c r="H96" s="436"/>
      <c r="I96" s="436"/>
      <c r="J96" s="436"/>
      <c r="K96" s="436"/>
      <c r="L96" s="436"/>
      <c r="M96" s="436" t="s">
        <v>4</v>
      </c>
      <c r="N96" s="436"/>
      <c r="O96" s="436"/>
      <c r="P96" s="436"/>
      <c r="Q96" s="436"/>
      <c r="R96" s="436"/>
      <c r="S96" s="436"/>
      <c r="T96" s="436"/>
      <c r="U96" s="436"/>
      <c r="V96" s="436"/>
      <c r="W96" s="436"/>
      <c r="X96" s="436"/>
      <c r="Y96" s="436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6"/>
      <c r="AL96" s="437"/>
    </row>
    <row r="97" spans="1:38" customFormat="1" ht="17.25" customHeight="1" thickBot="1">
      <c r="A97" s="432"/>
      <c r="B97" s="434"/>
      <c r="C97" s="438" t="s">
        <v>1</v>
      </c>
      <c r="D97" s="438"/>
      <c r="E97" s="436" t="s">
        <v>2</v>
      </c>
      <c r="F97" s="436"/>
      <c r="G97" s="436"/>
      <c r="H97" s="436"/>
      <c r="I97" s="436"/>
      <c r="J97" s="436"/>
      <c r="K97" s="436"/>
      <c r="L97" s="436"/>
      <c r="M97" s="438" t="s">
        <v>1</v>
      </c>
      <c r="N97" s="438"/>
      <c r="O97" s="436" t="s">
        <v>2</v>
      </c>
      <c r="P97" s="436"/>
      <c r="Q97" s="436"/>
      <c r="R97" s="436"/>
      <c r="S97" s="436"/>
      <c r="T97" s="436"/>
      <c r="U97" s="436"/>
      <c r="V97" s="436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6"/>
      <c r="AH97" s="436"/>
      <c r="AI97" s="436"/>
      <c r="AJ97" s="436"/>
      <c r="AK97" s="436"/>
      <c r="AL97" s="437"/>
    </row>
    <row r="98" spans="1:38" customFormat="1" ht="15.75" customHeight="1" thickBot="1">
      <c r="A98" s="432"/>
      <c r="B98" s="434"/>
      <c r="C98" s="434"/>
      <c r="D98" s="434"/>
      <c r="E98" s="438" t="s">
        <v>60</v>
      </c>
      <c r="F98" s="438"/>
      <c r="G98" s="438" t="s">
        <v>61</v>
      </c>
      <c r="H98" s="438"/>
      <c r="I98" s="438" t="s">
        <v>0</v>
      </c>
      <c r="J98" s="438"/>
      <c r="K98" s="438" t="s">
        <v>78</v>
      </c>
      <c r="L98" s="438"/>
      <c r="M98" s="434"/>
      <c r="N98" s="434"/>
      <c r="O98" s="436" t="s">
        <v>63</v>
      </c>
      <c r="P98" s="436"/>
      <c r="Q98" s="436"/>
      <c r="R98" s="436"/>
      <c r="S98" s="436"/>
      <c r="T98" s="436"/>
      <c r="U98" s="436"/>
      <c r="V98" s="436"/>
      <c r="W98" s="436"/>
      <c r="X98" s="436"/>
      <c r="Y98" s="436"/>
      <c r="Z98" s="436"/>
      <c r="AA98" s="436"/>
      <c r="AB98" s="436"/>
      <c r="AC98" s="436"/>
      <c r="AD98" s="436"/>
      <c r="AE98" s="436"/>
      <c r="AF98" s="436"/>
      <c r="AG98" s="436" t="s">
        <v>64</v>
      </c>
      <c r="AH98" s="436"/>
      <c r="AI98" s="436"/>
      <c r="AJ98" s="436"/>
      <c r="AK98" s="436"/>
      <c r="AL98" s="437"/>
    </row>
    <row r="99" spans="1:38" customFormat="1" ht="46.5" customHeight="1" thickBot="1">
      <c r="A99" s="432"/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9" t="s">
        <v>65</v>
      </c>
      <c r="P99" s="439"/>
      <c r="Q99" s="439" t="s">
        <v>66</v>
      </c>
      <c r="R99" s="441"/>
      <c r="S99" s="439" t="s">
        <v>67</v>
      </c>
      <c r="T99" s="439"/>
      <c r="U99" s="439" t="s">
        <v>68</v>
      </c>
      <c r="V99" s="441"/>
      <c r="W99" s="439" t="s">
        <v>69</v>
      </c>
      <c r="X99" s="439"/>
      <c r="Y99" s="439" t="s">
        <v>70</v>
      </c>
      <c r="Z99" s="439"/>
      <c r="AA99" s="439" t="s">
        <v>79</v>
      </c>
      <c r="AB99" s="439"/>
      <c r="AC99" s="439" t="s">
        <v>72</v>
      </c>
      <c r="AD99" s="439"/>
      <c r="AE99" s="439" t="s">
        <v>73</v>
      </c>
      <c r="AF99" s="439"/>
      <c r="AG99" s="439" t="s">
        <v>74</v>
      </c>
      <c r="AH99" s="439"/>
      <c r="AI99" s="439" t="s">
        <v>75</v>
      </c>
      <c r="AJ99" s="439"/>
      <c r="AK99" s="439" t="s">
        <v>80</v>
      </c>
      <c r="AL99" s="440"/>
    </row>
    <row r="100" spans="1:38" customFormat="1" ht="36" customHeight="1" thickBot="1">
      <c r="A100" s="432"/>
      <c r="B100" s="243" t="s">
        <v>10</v>
      </c>
      <c r="C100" s="244" t="s">
        <v>10</v>
      </c>
      <c r="D100" s="245" t="s">
        <v>52</v>
      </c>
      <c r="E100" s="246" t="s">
        <v>10</v>
      </c>
      <c r="F100" s="245" t="s">
        <v>52</v>
      </c>
      <c r="G100" s="246" t="s">
        <v>10</v>
      </c>
      <c r="H100" s="245" t="s">
        <v>52</v>
      </c>
      <c r="I100" s="246" t="s">
        <v>10</v>
      </c>
      <c r="J100" s="245" t="s">
        <v>52</v>
      </c>
      <c r="K100" s="247" t="s">
        <v>10</v>
      </c>
      <c r="L100" s="248" t="s">
        <v>52</v>
      </c>
      <c r="M100" s="246" t="s">
        <v>10</v>
      </c>
      <c r="N100" s="245" t="s">
        <v>52</v>
      </c>
      <c r="O100" s="246" t="s">
        <v>10</v>
      </c>
      <c r="P100" s="245" t="s">
        <v>52</v>
      </c>
      <c r="Q100" s="247" t="s">
        <v>10</v>
      </c>
      <c r="R100" s="248" t="s">
        <v>52</v>
      </c>
      <c r="S100" s="246" t="s">
        <v>10</v>
      </c>
      <c r="T100" s="245" t="s">
        <v>52</v>
      </c>
      <c r="U100" s="247" t="s">
        <v>10</v>
      </c>
      <c r="V100" s="248" t="s">
        <v>52</v>
      </c>
      <c r="W100" s="247" t="s">
        <v>10</v>
      </c>
      <c r="X100" s="248" t="s">
        <v>52</v>
      </c>
      <c r="Y100" s="247" t="s">
        <v>10</v>
      </c>
      <c r="Z100" s="248" t="s">
        <v>52</v>
      </c>
      <c r="AA100" s="246" t="s">
        <v>10</v>
      </c>
      <c r="AB100" s="245" t="s">
        <v>52</v>
      </c>
      <c r="AC100" s="246" t="s">
        <v>10</v>
      </c>
      <c r="AD100" s="245" t="s">
        <v>52</v>
      </c>
      <c r="AE100" s="247" t="s">
        <v>10</v>
      </c>
      <c r="AF100" s="248" t="s">
        <v>52</v>
      </c>
      <c r="AG100" s="246" t="s">
        <v>10</v>
      </c>
      <c r="AH100" s="245" t="s">
        <v>52</v>
      </c>
      <c r="AI100" s="246" t="s">
        <v>10</v>
      </c>
      <c r="AJ100" s="245" t="s">
        <v>52</v>
      </c>
      <c r="AK100" s="247" t="s">
        <v>10</v>
      </c>
      <c r="AL100" s="249" t="s">
        <v>52</v>
      </c>
    </row>
    <row r="101" spans="1:38" customFormat="1">
      <c r="A101" s="190" t="s">
        <v>12</v>
      </c>
      <c r="B101" s="122">
        <f>SUM(C101,M101)</f>
        <v>8878</v>
      </c>
      <c r="C101" s="123">
        <v>3755</v>
      </c>
      <c r="D101" s="288">
        <f>C101/B101*100</f>
        <v>42.295562063527818</v>
      </c>
      <c r="E101" s="123">
        <v>444</v>
      </c>
      <c r="F101" s="285">
        <f>E101/B101*100</f>
        <v>5.0011263798152736</v>
      </c>
      <c r="G101" s="286">
        <v>0</v>
      </c>
      <c r="H101" s="287">
        <f>G101/B101*100</f>
        <v>0</v>
      </c>
      <c r="I101" s="123">
        <v>0</v>
      </c>
      <c r="J101" s="287">
        <f>I101/B101*100</f>
        <v>0</v>
      </c>
      <c r="K101" s="123">
        <v>3311</v>
      </c>
      <c r="L101" s="288">
        <f>K101/B101*100</f>
        <v>37.294435683712543</v>
      </c>
      <c r="M101" s="123">
        <f>SUM(O101,Q101,S101,U101,W101,Y101,AA101,AC101,AE101,AG101,AI101,AK101,)</f>
        <v>5123</v>
      </c>
      <c r="N101" s="288">
        <f>M101/B101*100</f>
        <v>57.704437936472175</v>
      </c>
      <c r="O101" s="123">
        <v>95</v>
      </c>
      <c r="P101" s="288">
        <f>O101/B101*100</f>
        <v>1.0700608245100247</v>
      </c>
      <c r="Q101" s="123">
        <v>281</v>
      </c>
      <c r="R101" s="285">
        <f>Q101/B101*100</f>
        <v>3.1651272809191258</v>
      </c>
      <c r="S101" s="286">
        <v>14</v>
      </c>
      <c r="T101" s="287">
        <f>S101/B101*100</f>
        <v>0.15769317413831943</v>
      </c>
      <c r="U101" s="123">
        <v>1572</v>
      </c>
      <c r="V101" s="285">
        <f>U101/B101*100</f>
        <v>17.706690696102726</v>
      </c>
      <c r="W101" s="286">
        <v>1844</v>
      </c>
      <c r="X101" s="287">
        <f>W101/B101*100</f>
        <v>20.770443793647217</v>
      </c>
      <c r="Y101" s="123">
        <v>0</v>
      </c>
      <c r="Z101" s="285">
        <f>Y101/B101*100</f>
        <v>0</v>
      </c>
      <c r="AA101" s="286">
        <v>35</v>
      </c>
      <c r="AB101" s="287">
        <f>AA101/B101*100</f>
        <v>0.39423293534579862</v>
      </c>
      <c r="AC101" s="123">
        <v>1</v>
      </c>
      <c r="AD101" s="287">
        <f>AC101/B101*100</f>
        <v>1.1263798152737103E-2</v>
      </c>
      <c r="AE101" s="123">
        <v>1089</v>
      </c>
      <c r="AF101" s="285">
        <f>AE101/B101*100</f>
        <v>12.266276188330705</v>
      </c>
      <c r="AG101" s="286">
        <v>23</v>
      </c>
      <c r="AH101" s="285">
        <f>AG101/B101*100</f>
        <v>0.2590673575129534</v>
      </c>
      <c r="AI101" s="286">
        <v>130</v>
      </c>
      <c r="AJ101" s="287">
        <f>AI101/B101*100</f>
        <v>1.4642937598558234</v>
      </c>
      <c r="AK101" s="291">
        <v>39</v>
      </c>
      <c r="AL101" s="292">
        <f>AK101/B101*100</f>
        <v>0.43928812795674704</v>
      </c>
    </row>
    <row r="102" spans="1:38" customFormat="1">
      <c r="A102" s="192" t="s">
        <v>13</v>
      </c>
      <c r="B102" s="124">
        <f t="shared" ref="B102:B119" si="23">SUM(C102,M102)</f>
        <v>8766</v>
      </c>
      <c r="C102" s="125">
        <v>2333</v>
      </c>
      <c r="D102" s="296">
        <f t="shared" ref="D102:D119" si="24">C102/B102*100</f>
        <v>26.614191193246633</v>
      </c>
      <c r="E102" s="125">
        <v>603</v>
      </c>
      <c r="F102" s="293">
        <f t="shared" ref="F102:F119" si="25">E102/B102*100</f>
        <v>6.8788501026694053</v>
      </c>
      <c r="G102" s="294">
        <v>0</v>
      </c>
      <c r="H102" s="295">
        <f t="shared" ref="H102:H119" si="26">G102/B102*100</f>
        <v>0</v>
      </c>
      <c r="I102" s="125">
        <v>8</v>
      </c>
      <c r="J102" s="295">
        <f t="shared" ref="J102:J119" si="27">I102/B102*100</f>
        <v>9.1261692904403377E-2</v>
      </c>
      <c r="K102" s="125">
        <v>1722</v>
      </c>
      <c r="L102" s="296">
        <f t="shared" ref="L102:L119" si="28">K102/B102*100</f>
        <v>19.644079397672826</v>
      </c>
      <c r="M102" s="125">
        <f t="shared" ref="M102:M119" si="29">SUM(O102,Q102,S102,U102,W102,Y102,AA102,AC102,AE102,AG102,AI102,AK102,)</f>
        <v>6433</v>
      </c>
      <c r="N102" s="296">
        <f t="shared" ref="N102:N119" si="30">M102/B102*100</f>
        <v>73.38580880675336</v>
      </c>
      <c r="O102" s="125">
        <v>354</v>
      </c>
      <c r="P102" s="296">
        <f t="shared" ref="P102:P119" si="31">O102/B102*100</f>
        <v>4.038329911019849</v>
      </c>
      <c r="Q102" s="125">
        <v>341</v>
      </c>
      <c r="R102" s="293">
        <f t="shared" ref="R102:R119" si="32">Q102/B102*100</f>
        <v>3.8900296600501942</v>
      </c>
      <c r="S102" s="294">
        <v>200</v>
      </c>
      <c r="T102" s="295">
        <f t="shared" ref="T102:T119" si="33">S102/B102*100</f>
        <v>2.2815423226100844</v>
      </c>
      <c r="U102" s="125">
        <v>1366</v>
      </c>
      <c r="V102" s="293">
        <f t="shared" ref="V102:V119" si="34">U102/B102*100</f>
        <v>15.582934063426876</v>
      </c>
      <c r="W102" s="294">
        <v>2621</v>
      </c>
      <c r="X102" s="295">
        <f t="shared" ref="X102:X119" si="35">W102/B102*100</f>
        <v>29.899612137805153</v>
      </c>
      <c r="Y102" s="125">
        <v>1</v>
      </c>
      <c r="Z102" s="293">
        <f t="shared" ref="Z102:Z119" si="36">Y102/B102*100</f>
        <v>1.1407711613050422E-2</v>
      </c>
      <c r="AA102" s="294">
        <v>4</v>
      </c>
      <c r="AB102" s="295">
        <f t="shared" ref="AB102:AB119" si="37">AA102/B102*100</f>
        <v>4.5630846452201689E-2</v>
      </c>
      <c r="AC102" s="125">
        <v>8</v>
      </c>
      <c r="AD102" s="295">
        <f t="shared" ref="AD102:AD119" si="38">AC102/B102*100</f>
        <v>9.1261692904403377E-2</v>
      </c>
      <c r="AE102" s="125">
        <v>1096</v>
      </c>
      <c r="AF102" s="293">
        <f t="shared" ref="AF102:AF119" si="39">AE102/B102*100</f>
        <v>12.502851927903263</v>
      </c>
      <c r="AG102" s="294">
        <v>19</v>
      </c>
      <c r="AH102" s="293">
        <f t="shared" ref="AH102:AH119" si="40">AG102/B102*100</f>
        <v>0.21674652064795802</v>
      </c>
      <c r="AI102" s="294">
        <v>121</v>
      </c>
      <c r="AJ102" s="295">
        <f t="shared" ref="AJ102:AJ119" si="41">AI102/B102*100</f>
        <v>1.380333105179101</v>
      </c>
      <c r="AK102" s="125">
        <v>302</v>
      </c>
      <c r="AL102" s="204">
        <f t="shared" ref="AL102:AL119" si="42">AK102/B102*100</f>
        <v>3.4451289071412274</v>
      </c>
    </row>
    <row r="103" spans="1:38" customFormat="1">
      <c r="A103" s="190" t="s">
        <v>32</v>
      </c>
      <c r="B103" s="122">
        <f t="shared" si="23"/>
        <v>2663</v>
      </c>
      <c r="C103" s="123">
        <v>293</v>
      </c>
      <c r="D103" s="288">
        <f t="shared" si="24"/>
        <v>11.002628614344724</v>
      </c>
      <c r="E103" s="123">
        <v>274</v>
      </c>
      <c r="F103" s="299">
        <f t="shared" si="25"/>
        <v>10.289147577919639</v>
      </c>
      <c r="G103" s="300">
        <v>0</v>
      </c>
      <c r="H103" s="301">
        <f t="shared" si="26"/>
        <v>0</v>
      </c>
      <c r="I103" s="123">
        <v>19</v>
      </c>
      <c r="J103" s="301">
        <f t="shared" si="27"/>
        <v>0.71348103642508454</v>
      </c>
      <c r="K103" s="123">
        <v>0</v>
      </c>
      <c r="L103" s="288">
        <f t="shared" si="28"/>
        <v>0</v>
      </c>
      <c r="M103" s="123">
        <f t="shared" si="29"/>
        <v>2370</v>
      </c>
      <c r="N103" s="288">
        <f t="shared" si="30"/>
        <v>88.997371385655271</v>
      </c>
      <c r="O103" s="123">
        <v>50</v>
      </c>
      <c r="P103" s="288">
        <f t="shared" si="31"/>
        <v>1.877581674802854</v>
      </c>
      <c r="Q103" s="123">
        <v>524</v>
      </c>
      <c r="R103" s="299">
        <f t="shared" si="32"/>
        <v>19.677055951933909</v>
      </c>
      <c r="S103" s="300">
        <v>4</v>
      </c>
      <c r="T103" s="301">
        <f t="shared" si="33"/>
        <v>0.15020653398422831</v>
      </c>
      <c r="U103" s="123">
        <v>249</v>
      </c>
      <c r="V103" s="299">
        <f t="shared" si="34"/>
        <v>9.3503567405182118</v>
      </c>
      <c r="W103" s="300">
        <v>65</v>
      </c>
      <c r="X103" s="301">
        <f t="shared" si="35"/>
        <v>2.4408561772437101</v>
      </c>
      <c r="Y103" s="123">
        <v>5</v>
      </c>
      <c r="Z103" s="299">
        <f t="shared" si="36"/>
        <v>0.1877581674802854</v>
      </c>
      <c r="AA103" s="300">
        <v>4</v>
      </c>
      <c r="AB103" s="301">
        <f t="shared" si="37"/>
        <v>0.15020653398422831</v>
      </c>
      <c r="AC103" s="123">
        <v>3</v>
      </c>
      <c r="AD103" s="301">
        <f t="shared" si="38"/>
        <v>0.11265490048817123</v>
      </c>
      <c r="AE103" s="123">
        <v>1463</v>
      </c>
      <c r="AF103" s="299">
        <f t="shared" si="39"/>
        <v>54.93803980473151</v>
      </c>
      <c r="AG103" s="300">
        <v>1</v>
      </c>
      <c r="AH103" s="299">
        <f t="shared" si="40"/>
        <v>3.7551633496057078E-2</v>
      </c>
      <c r="AI103" s="300">
        <v>1</v>
      </c>
      <c r="AJ103" s="301">
        <f t="shared" si="41"/>
        <v>3.7551633496057078E-2</v>
      </c>
      <c r="AK103" s="123">
        <v>1</v>
      </c>
      <c r="AL103" s="203">
        <f t="shared" si="42"/>
        <v>3.7551633496057078E-2</v>
      </c>
    </row>
    <row r="104" spans="1:38" customFormat="1">
      <c r="A104" s="192" t="s">
        <v>15</v>
      </c>
      <c r="B104" s="124">
        <f t="shared" si="23"/>
        <v>1565</v>
      </c>
      <c r="C104" s="125">
        <v>774</v>
      </c>
      <c r="D104" s="296">
        <f t="shared" si="24"/>
        <v>49.456869009584665</v>
      </c>
      <c r="E104" s="125">
        <v>3</v>
      </c>
      <c r="F104" s="293">
        <f t="shared" si="25"/>
        <v>0.19169329073482427</v>
      </c>
      <c r="G104" s="294">
        <v>0</v>
      </c>
      <c r="H104" s="295">
        <f t="shared" si="26"/>
        <v>0</v>
      </c>
      <c r="I104" s="125">
        <v>1</v>
      </c>
      <c r="J104" s="295">
        <f t="shared" si="27"/>
        <v>6.3897763578274758E-2</v>
      </c>
      <c r="K104" s="125">
        <v>770</v>
      </c>
      <c r="L104" s="296">
        <f t="shared" si="28"/>
        <v>49.201277955271564</v>
      </c>
      <c r="M104" s="125">
        <f t="shared" si="29"/>
        <v>791</v>
      </c>
      <c r="N104" s="296">
        <f t="shared" si="30"/>
        <v>50.543130990415328</v>
      </c>
      <c r="O104" s="125">
        <v>80</v>
      </c>
      <c r="P104" s="296">
        <f t="shared" si="31"/>
        <v>5.1118210862619806</v>
      </c>
      <c r="Q104" s="125">
        <v>140</v>
      </c>
      <c r="R104" s="293">
        <f t="shared" si="32"/>
        <v>8.9456869009584654</v>
      </c>
      <c r="S104" s="294">
        <v>53</v>
      </c>
      <c r="T104" s="295">
        <f t="shared" si="33"/>
        <v>3.3865814696485619</v>
      </c>
      <c r="U104" s="125">
        <v>154</v>
      </c>
      <c r="V104" s="293">
        <f t="shared" si="34"/>
        <v>9.8402555910543121</v>
      </c>
      <c r="W104" s="294">
        <v>16</v>
      </c>
      <c r="X104" s="295">
        <f t="shared" si="35"/>
        <v>1.0223642172523961</v>
      </c>
      <c r="Y104" s="125">
        <v>0</v>
      </c>
      <c r="Z104" s="293">
        <f t="shared" si="36"/>
        <v>0</v>
      </c>
      <c r="AA104" s="294">
        <v>0</v>
      </c>
      <c r="AB104" s="295">
        <f t="shared" si="37"/>
        <v>0</v>
      </c>
      <c r="AC104" s="125">
        <v>0</v>
      </c>
      <c r="AD104" s="295">
        <f t="shared" si="38"/>
        <v>0</v>
      </c>
      <c r="AE104" s="125">
        <v>282</v>
      </c>
      <c r="AF104" s="293">
        <f t="shared" si="39"/>
        <v>18.019169329073481</v>
      </c>
      <c r="AG104" s="294">
        <v>12</v>
      </c>
      <c r="AH104" s="293">
        <f t="shared" si="40"/>
        <v>0.76677316293929709</v>
      </c>
      <c r="AI104" s="294">
        <v>51</v>
      </c>
      <c r="AJ104" s="295">
        <f t="shared" si="41"/>
        <v>3.2587859424920129</v>
      </c>
      <c r="AK104" s="125">
        <v>3</v>
      </c>
      <c r="AL104" s="204">
        <f t="shared" si="42"/>
        <v>0.19169329073482427</v>
      </c>
    </row>
    <row r="105" spans="1:38" customFormat="1">
      <c r="A105" s="190" t="s">
        <v>16</v>
      </c>
      <c r="B105" s="122">
        <f t="shared" si="23"/>
        <v>437</v>
      </c>
      <c r="C105" s="123">
        <v>97</v>
      </c>
      <c r="D105" s="288">
        <f t="shared" si="24"/>
        <v>22.196796338672769</v>
      </c>
      <c r="E105" s="123">
        <v>97</v>
      </c>
      <c r="F105" s="299">
        <f t="shared" si="25"/>
        <v>22.196796338672769</v>
      </c>
      <c r="G105" s="300">
        <v>0</v>
      </c>
      <c r="H105" s="301">
        <f t="shared" si="26"/>
        <v>0</v>
      </c>
      <c r="I105" s="123">
        <v>0</v>
      </c>
      <c r="J105" s="301">
        <f t="shared" si="27"/>
        <v>0</v>
      </c>
      <c r="K105" s="123">
        <v>0</v>
      </c>
      <c r="L105" s="288">
        <f t="shared" si="28"/>
        <v>0</v>
      </c>
      <c r="M105" s="123">
        <f t="shared" si="29"/>
        <v>340</v>
      </c>
      <c r="N105" s="288">
        <f t="shared" si="30"/>
        <v>77.803203661327231</v>
      </c>
      <c r="O105" s="123">
        <v>27</v>
      </c>
      <c r="P105" s="288">
        <f t="shared" si="31"/>
        <v>6.1784897025171626</v>
      </c>
      <c r="Q105" s="123">
        <v>54</v>
      </c>
      <c r="R105" s="299">
        <f t="shared" si="32"/>
        <v>12.356979405034325</v>
      </c>
      <c r="S105" s="300">
        <v>12</v>
      </c>
      <c r="T105" s="301">
        <f t="shared" si="33"/>
        <v>2.7459954233409611</v>
      </c>
      <c r="U105" s="123">
        <v>85</v>
      </c>
      <c r="V105" s="299">
        <f t="shared" si="34"/>
        <v>19.450800915331808</v>
      </c>
      <c r="W105" s="300">
        <v>18</v>
      </c>
      <c r="X105" s="301">
        <f t="shared" si="35"/>
        <v>4.1189931350114417</v>
      </c>
      <c r="Y105" s="123">
        <v>0</v>
      </c>
      <c r="Z105" s="299">
        <f t="shared" si="36"/>
        <v>0</v>
      </c>
      <c r="AA105" s="300">
        <v>2</v>
      </c>
      <c r="AB105" s="301">
        <f t="shared" si="37"/>
        <v>0.45766590389016021</v>
      </c>
      <c r="AC105" s="123">
        <v>1</v>
      </c>
      <c r="AD105" s="301">
        <f t="shared" si="38"/>
        <v>0.2288329519450801</v>
      </c>
      <c r="AE105" s="123">
        <v>126</v>
      </c>
      <c r="AF105" s="299">
        <f t="shared" si="39"/>
        <v>28.832951945080094</v>
      </c>
      <c r="AG105" s="300">
        <v>2</v>
      </c>
      <c r="AH105" s="299">
        <f t="shared" si="40"/>
        <v>0.45766590389016021</v>
      </c>
      <c r="AI105" s="300">
        <v>5</v>
      </c>
      <c r="AJ105" s="301">
        <f t="shared" si="41"/>
        <v>1.1441647597254003</v>
      </c>
      <c r="AK105" s="123">
        <v>8</v>
      </c>
      <c r="AL105" s="203">
        <f t="shared" si="42"/>
        <v>1.8306636155606408</v>
      </c>
    </row>
    <row r="106" spans="1:38" customFormat="1">
      <c r="A106" s="192" t="s">
        <v>17</v>
      </c>
      <c r="B106" s="124">
        <f t="shared" si="23"/>
        <v>1126</v>
      </c>
      <c r="C106" s="125">
        <v>11</v>
      </c>
      <c r="D106" s="296">
        <f t="shared" si="24"/>
        <v>0.97690941385435182</v>
      </c>
      <c r="E106" s="125">
        <v>8</v>
      </c>
      <c r="F106" s="293">
        <f t="shared" si="25"/>
        <v>0.71047957371225579</v>
      </c>
      <c r="G106" s="294">
        <v>0</v>
      </c>
      <c r="H106" s="295">
        <f t="shared" si="26"/>
        <v>0</v>
      </c>
      <c r="I106" s="125">
        <v>2</v>
      </c>
      <c r="J106" s="295">
        <f t="shared" si="27"/>
        <v>0.17761989342806395</v>
      </c>
      <c r="K106" s="125">
        <v>1</v>
      </c>
      <c r="L106" s="296">
        <f t="shared" si="28"/>
        <v>8.8809946714031973E-2</v>
      </c>
      <c r="M106" s="125">
        <f t="shared" si="29"/>
        <v>1115</v>
      </c>
      <c r="N106" s="296">
        <f t="shared" si="30"/>
        <v>99.023090586145642</v>
      </c>
      <c r="O106" s="125">
        <v>25</v>
      </c>
      <c r="P106" s="296">
        <f t="shared" si="31"/>
        <v>2.2202486678507993</v>
      </c>
      <c r="Q106" s="125">
        <v>244</v>
      </c>
      <c r="R106" s="293">
        <f t="shared" si="32"/>
        <v>21.669626998223801</v>
      </c>
      <c r="S106" s="294">
        <v>42</v>
      </c>
      <c r="T106" s="295">
        <f t="shared" si="33"/>
        <v>3.7300177619893424</v>
      </c>
      <c r="U106" s="125">
        <v>158</v>
      </c>
      <c r="V106" s="293">
        <f t="shared" si="34"/>
        <v>14.031971580817052</v>
      </c>
      <c r="W106" s="294">
        <v>28</v>
      </c>
      <c r="X106" s="295">
        <f t="shared" si="35"/>
        <v>2.4866785079928952</v>
      </c>
      <c r="Y106" s="125">
        <v>1</v>
      </c>
      <c r="Z106" s="293">
        <f t="shared" si="36"/>
        <v>8.8809946714031973E-2</v>
      </c>
      <c r="AA106" s="294">
        <v>3</v>
      </c>
      <c r="AB106" s="295">
        <f t="shared" si="37"/>
        <v>0.26642984014209592</v>
      </c>
      <c r="AC106" s="125">
        <v>0</v>
      </c>
      <c r="AD106" s="295">
        <f t="shared" si="38"/>
        <v>0</v>
      </c>
      <c r="AE106" s="125">
        <v>387</v>
      </c>
      <c r="AF106" s="293">
        <f t="shared" si="39"/>
        <v>34.369449378330373</v>
      </c>
      <c r="AG106" s="294">
        <v>18</v>
      </c>
      <c r="AH106" s="293">
        <f t="shared" si="40"/>
        <v>1.5985790408525755</v>
      </c>
      <c r="AI106" s="294">
        <v>145</v>
      </c>
      <c r="AJ106" s="295">
        <f t="shared" si="41"/>
        <v>12.877442273534637</v>
      </c>
      <c r="AK106" s="125">
        <v>64</v>
      </c>
      <c r="AL106" s="204">
        <f t="shared" si="42"/>
        <v>5.6838365896980463</v>
      </c>
    </row>
    <row r="107" spans="1:38" customFormat="1">
      <c r="A107" s="190" t="s">
        <v>18</v>
      </c>
      <c r="B107" s="122">
        <f t="shared" si="23"/>
        <v>4157</v>
      </c>
      <c r="C107" s="123">
        <v>1702</v>
      </c>
      <c r="D107" s="288">
        <f t="shared" si="24"/>
        <v>40.942987731537166</v>
      </c>
      <c r="E107" s="123">
        <v>379</v>
      </c>
      <c r="F107" s="299">
        <f t="shared" si="25"/>
        <v>9.1171517921578058</v>
      </c>
      <c r="G107" s="300">
        <v>0</v>
      </c>
      <c r="H107" s="301">
        <f t="shared" si="26"/>
        <v>0</v>
      </c>
      <c r="I107" s="123">
        <v>1</v>
      </c>
      <c r="J107" s="301">
        <f t="shared" si="27"/>
        <v>2.4055809477988934E-2</v>
      </c>
      <c r="K107" s="123">
        <v>1322</v>
      </c>
      <c r="L107" s="288">
        <f t="shared" si="28"/>
        <v>31.80178012990137</v>
      </c>
      <c r="M107" s="123">
        <f t="shared" si="29"/>
        <v>2455</v>
      </c>
      <c r="N107" s="288">
        <f t="shared" si="30"/>
        <v>59.057012268462842</v>
      </c>
      <c r="O107" s="123">
        <v>97</v>
      </c>
      <c r="P107" s="288">
        <f t="shared" si="31"/>
        <v>2.3334135193649264</v>
      </c>
      <c r="Q107" s="123">
        <v>234</v>
      </c>
      <c r="R107" s="299">
        <f t="shared" si="32"/>
        <v>5.6290594178494109</v>
      </c>
      <c r="S107" s="300">
        <v>39</v>
      </c>
      <c r="T107" s="301">
        <f t="shared" si="33"/>
        <v>0.93817656964156837</v>
      </c>
      <c r="U107" s="123">
        <v>712</v>
      </c>
      <c r="V107" s="299">
        <f t="shared" si="34"/>
        <v>17.127736348328121</v>
      </c>
      <c r="W107" s="300">
        <v>459</v>
      </c>
      <c r="X107" s="301">
        <f t="shared" si="35"/>
        <v>11.04161655039692</v>
      </c>
      <c r="Y107" s="123">
        <v>5</v>
      </c>
      <c r="Z107" s="299">
        <f t="shared" si="36"/>
        <v>0.12027904738994466</v>
      </c>
      <c r="AA107" s="300">
        <v>29</v>
      </c>
      <c r="AB107" s="301">
        <f t="shared" si="37"/>
        <v>0.69761847486167905</v>
      </c>
      <c r="AC107" s="123">
        <v>0</v>
      </c>
      <c r="AD107" s="301">
        <f t="shared" si="38"/>
        <v>0</v>
      </c>
      <c r="AE107" s="123">
        <v>776</v>
      </c>
      <c r="AF107" s="299">
        <f t="shared" si="39"/>
        <v>18.667308154919411</v>
      </c>
      <c r="AG107" s="300">
        <v>6</v>
      </c>
      <c r="AH107" s="299">
        <f t="shared" si="40"/>
        <v>0.14433485686793363</v>
      </c>
      <c r="AI107" s="300">
        <v>44</v>
      </c>
      <c r="AJ107" s="301">
        <f t="shared" si="41"/>
        <v>1.0584556170315131</v>
      </c>
      <c r="AK107" s="123">
        <v>54</v>
      </c>
      <c r="AL107" s="203">
        <f t="shared" si="42"/>
        <v>1.2990137118114025</v>
      </c>
    </row>
    <row r="108" spans="1:38" customFormat="1">
      <c r="A108" s="192" t="s">
        <v>19</v>
      </c>
      <c r="B108" s="124">
        <f t="shared" si="23"/>
        <v>952</v>
      </c>
      <c r="C108" s="125">
        <v>124</v>
      </c>
      <c r="D108" s="296">
        <f t="shared" si="24"/>
        <v>13.025210084033615</v>
      </c>
      <c r="E108" s="125">
        <v>1</v>
      </c>
      <c r="F108" s="293">
        <f t="shared" si="25"/>
        <v>0.10504201680672269</v>
      </c>
      <c r="G108" s="294">
        <v>0</v>
      </c>
      <c r="H108" s="295">
        <f t="shared" si="26"/>
        <v>0</v>
      </c>
      <c r="I108" s="125">
        <v>2</v>
      </c>
      <c r="J108" s="295">
        <f t="shared" si="27"/>
        <v>0.21008403361344538</v>
      </c>
      <c r="K108" s="125">
        <v>121</v>
      </c>
      <c r="L108" s="296">
        <f t="shared" si="28"/>
        <v>12.710084033613445</v>
      </c>
      <c r="M108" s="125">
        <f t="shared" si="29"/>
        <v>828</v>
      </c>
      <c r="N108" s="296">
        <f t="shared" si="30"/>
        <v>86.974789915966383</v>
      </c>
      <c r="O108" s="125">
        <v>92</v>
      </c>
      <c r="P108" s="296">
        <f t="shared" si="31"/>
        <v>9.6638655462184886</v>
      </c>
      <c r="Q108" s="125">
        <v>254</v>
      </c>
      <c r="R108" s="293">
        <f t="shared" si="32"/>
        <v>26.680672268907564</v>
      </c>
      <c r="S108" s="294">
        <v>85</v>
      </c>
      <c r="T108" s="295">
        <f t="shared" si="33"/>
        <v>8.9285714285714288</v>
      </c>
      <c r="U108" s="125">
        <v>116</v>
      </c>
      <c r="V108" s="293">
        <f t="shared" si="34"/>
        <v>12.184873949579831</v>
      </c>
      <c r="W108" s="294">
        <v>16</v>
      </c>
      <c r="X108" s="295">
        <f t="shared" si="35"/>
        <v>1.680672268907563</v>
      </c>
      <c r="Y108" s="125">
        <v>0</v>
      </c>
      <c r="Z108" s="293">
        <f t="shared" si="36"/>
        <v>0</v>
      </c>
      <c r="AA108" s="294">
        <v>0</v>
      </c>
      <c r="AB108" s="295">
        <f t="shared" si="37"/>
        <v>0</v>
      </c>
      <c r="AC108" s="125">
        <v>0</v>
      </c>
      <c r="AD108" s="295">
        <f t="shared" si="38"/>
        <v>0</v>
      </c>
      <c r="AE108" s="125">
        <v>203</v>
      </c>
      <c r="AF108" s="293">
        <f t="shared" si="39"/>
        <v>21.323529411764707</v>
      </c>
      <c r="AG108" s="294">
        <v>0</v>
      </c>
      <c r="AH108" s="293">
        <f t="shared" si="40"/>
        <v>0</v>
      </c>
      <c r="AI108" s="294">
        <v>20</v>
      </c>
      <c r="AJ108" s="295">
        <f t="shared" si="41"/>
        <v>2.1008403361344539</v>
      </c>
      <c r="AK108" s="125">
        <v>42</v>
      </c>
      <c r="AL108" s="204">
        <f t="shared" si="42"/>
        <v>4.4117647058823533</v>
      </c>
    </row>
    <row r="109" spans="1:38" customFormat="1">
      <c r="A109" s="190" t="s">
        <v>20</v>
      </c>
      <c r="B109" s="122">
        <f t="shared" si="23"/>
        <v>5045</v>
      </c>
      <c r="C109" s="123">
        <v>1623</v>
      </c>
      <c r="D109" s="288">
        <f t="shared" si="24"/>
        <v>32.170465807730423</v>
      </c>
      <c r="E109" s="123">
        <v>278</v>
      </c>
      <c r="F109" s="299">
        <f t="shared" si="25"/>
        <v>5.5104063429137762</v>
      </c>
      <c r="G109" s="300">
        <v>1</v>
      </c>
      <c r="H109" s="301">
        <f t="shared" si="26"/>
        <v>1.9821605550049554E-2</v>
      </c>
      <c r="I109" s="123">
        <v>0</v>
      </c>
      <c r="J109" s="301">
        <f t="shared" si="27"/>
        <v>0</v>
      </c>
      <c r="K109" s="123">
        <v>1344</v>
      </c>
      <c r="L109" s="288">
        <f t="shared" si="28"/>
        <v>26.640237859266602</v>
      </c>
      <c r="M109" s="123">
        <f t="shared" si="29"/>
        <v>3422</v>
      </c>
      <c r="N109" s="288">
        <f t="shared" si="30"/>
        <v>67.829534192269563</v>
      </c>
      <c r="O109" s="123">
        <v>208</v>
      </c>
      <c r="P109" s="288">
        <f t="shared" si="31"/>
        <v>4.1228939544103076</v>
      </c>
      <c r="Q109" s="123">
        <v>361</v>
      </c>
      <c r="R109" s="299">
        <f t="shared" si="32"/>
        <v>7.1555996035678886</v>
      </c>
      <c r="S109" s="300">
        <v>410</v>
      </c>
      <c r="T109" s="301">
        <f t="shared" si="33"/>
        <v>8.1268582755203163</v>
      </c>
      <c r="U109" s="123">
        <v>1051</v>
      </c>
      <c r="V109" s="299">
        <f t="shared" si="34"/>
        <v>20.832507433102084</v>
      </c>
      <c r="W109" s="300">
        <v>550</v>
      </c>
      <c r="X109" s="301">
        <f t="shared" si="35"/>
        <v>10.901883052527255</v>
      </c>
      <c r="Y109" s="123">
        <v>1</v>
      </c>
      <c r="Z109" s="299">
        <f t="shared" si="36"/>
        <v>1.9821605550049554E-2</v>
      </c>
      <c r="AA109" s="300">
        <v>40</v>
      </c>
      <c r="AB109" s="301">
        <f t="shared" si="37"/>
        <v>0.79286422200198214</v>
      </c>
      <c r="AC109" s="123">
        <v>1</v>
      </c>
      <c r="AD109" s="301">
        <f t="shared" si="38"/>
        <v>1.9821605550049554E-2</v>
      </c>
      <c r="AE109" s="123">
        <v>683</v>
      </c>
      <c r="AF109" s="299">
        <f t="shared" si="39"/>
        <v>13.538156590683844</v>
      </c>
      <c r="AG109" s="300">
        <v>15</v>
      </c>
      <c r="AH109" s="299">
        <f t="shared" si="40"/>
        <v>0.29732408325074333</v>
      </c>
      <c r="AI109" s="300">
        <v>25</v>
      </c>
      <c r="AJ109" s="301">
        <f t="shared" si="41"/>
        <v>0.49554013875123881</v>
      </c>
      <c r="AK109" s="123">
        <v>77</v>
      </c>
      <c r="AL109" s="203">
        <f t="shared" si="42"/>
        <v>1.5262636273538157</v>
      </c>
    </row>
    <row r="110" spans="1:38" customFormat="1">
      <c r="A110" s="192" t="s">
        <v>77</v>
      </c>
      <c r="B110" s="124">
        <f t="shared" si="23"/>
        <v>10347</v>
      </c>
      <c r="C110" s="125">
        <v>2428</v>
      </c>
      <c r="D110" s="296">
        <f t="shared" si="24"/>
        <v>23.465738861505749</v>
      </c>
      <c r="E110" s="125">
        <v>2132</v>
      </c>
      <c r="F110" s="293">
        <f t="shared" si="25"/>
        <v>20.605006282014109</v>
      </c>
      <c r="G110" s="294">
        <v>1</v>
      </c>
      <c r="H110" s="295">
        <f t="shared" si="26"/>
        <v>9.6646370928771628E-3</v>
      </c>
      <c r="I110" s="125">
        <v>1</v>
      </c>
      <c r="J110" s="295">
        <f t="shared" si="27"/>
        <v>9.6646370928771628E-3</v>
      </c>
      <c r="K110" s="125">
        <v>294</v>
      </c>
      <c r="L110" s="296">
        <f t="shared" si="28"/>
        <v>2.8414033053058856</v>
      </c>
      <c r="M110" s="125">
        <f t="shared" si="29"/>
        <v>7919</v>
      </c>
      <c r="N110" s="296">
        <f t="shared" si="30"/>
        <v>76.534261138494259</v>
      </c>
      <c r="O110" s="125">
        <v>841</v>
      </c>
      <c r="P110" s="296">
        <f t="shared" si="31"/>
        <v>8.1279597951096925</v>
      </c>
      <c r="Q110" s="125">
        <v>1317</v>
      </c>
      <c r="R110" s="293">
        <f t="shared" si="32"/>
        <v>12.728327051319225</v>
      </c>
      <c r="S110" s="294">
        <v>429</v>
      </c>
      <c r="T110" s="295">
        <f t="shared" si="33"/>
        <v>4.1461293128443026</v>
      </c>
      <c r="U110" s="125">
        <v>1632</v>
      </c>
      <c r="V110" s="293">
        <f t="shared" si="34"/>
        <v>15.772687735575531</v>
      </c>
      <c r="W110" s="294">
        <v>2543</v>
      </c>
      <c r="X110" s="295">
        <f t="shared" si="35"/>
        <v>24.577172127186625</v>
      </c>
      <c r="Y110" s="125">
        <v>6</v>
      </c>
      <c r="Z110" s="293">
        <f t="shared" si="36"/>
        <v>5.7987822557262973E-2</v>
      </c>
      <c r="AA110" s="294">
        <v>78</v>
      </c>
      <c r="AB110" s="295">
        <f t="shared" si="37"/>
        <v>0.75384169324441874</v>
      </c>
      <c r="AC110" s="125">
        <v>1</v>
      </c>
      <c r="AD110" s="295">
        <f t="shared" si="38"/>
        <v>9.6646370928771628E-3</v>
      </c>
      <c r="AE110" s="125">
        <v>820</v>
      </c>
      <c r="AF110" s="293">
        <f t="shared" si="39"/>
        <v>7.9250024161592725</v>
      </c>
      <c r="AG110" s="294">
        <v>29</v>
      </c>
      <c r="AH110" s="293">
        <f t="shared" si="40"/>
        <v>0.28027447569343772</v>
      </c>
      <c r="AI110" s="294">
        <v>92</v>
      </c>
      <c r="AJ110" s="295">
        <f t="shared" si="41"/>
        <v>0.88914661254469907</v>
      </c>
      <c r="AK110" s="125">
        <v>131</v>
      </c>
      <c r="AL110" s="204">
        <f t="shared" si="42"/>
        <v>1.2660674591669081</v>
      </c>
    </row>
    <row r="111" spans="1:38" customFormat="1">
      <c r="A111" s="190" t="s">
        <v>22</v>
      </c>
      <c r="B111" s="122">
        <f t="shared" si="23"/>
        <v>2470</v>
      </c>
      <c r="C111" s="123">
        <v>1197</v>
      </c>
      <c r="D111" s="288">
        <f t="shared" si="24"/>
        <v>48.46153846153846</v>
      </c>
      <c r="E111" s="123">
        <v>248</v>
      </c>
      <c r="F111" s="299">
        <f t="shared" si="25"/>
        <v>10.040485829959515</v>
      </c>
      <c r="G111" s="300">
        <v>2</v>
      </c>
      <c r="H111" s="301">
        <f t="shared" si="26"/>
        <v>8.0971659919028341E-2</v>
      </c>
      <c r="I111" s="123">
        <v>0</v>
      </c>
      <c r="J111" s="301">
        <f t="shared" si="27"/>
        <v>0</v>
      </c>
      <c r="K111" s="123">
        <v>947</v>
      </c>
      <c r="L111" s="288">
        <f t="shared" si="28"/>
        <v>38.340080971659916</v>
      </c>
      <c r="M111" s="123">
        <f t="shared" si="29"/>
        <v>1273</v>
      </c>
      <c r="N111" s="288">
        <f t="shared" si="30"/>
        <v>51.538461538461533</v>
      </c>
      <c r="O111" s="123">
        <v>6</v>
      </c>
      <c r="P111" s="288">
        <f t="shared" si="31"/>
        <v>0.24291497975708504</v>
      </c>
      <c r="Q111" s="123">
        <v>85</v>
      </c>
      <c r="R111" s="299">
        <f t="shared" si="32"/>
        <v>3.4412955465587043</v>
      </c>
      <c r="S111" s="300">
        <v>8</v>
      </c>
      <c r="T111" s="301">
        <f t="shared" si="33"/>
        <v>0.32388663967611336</v>
      </c>
      <c r="U111" s="123">
        <v>412</v>
      </c>
      <c r="V111" s="299">
        <f t="shared" si="34"/>
        <v>16.680161943319838</v>
      </c>
      <c r="W111" s="300">
        <v>653</v>
      </c>
      <c r="X111" s="301">
        <f t="shared" si="35"/>
        <v>26.437246963562757</v>
      </c>
      <c r="Y111" s="123">
        <v>0</v>
      </c>
      <c r="Z111" s="299">
        <f t="shared" si="36"/>
        <v>0</v>
      </c>
      <c r="AA111" s="300">
        <v>3</v>
      </c>
      <c r="AB111" s="301">
        <f t="shared" si="37"/>
        <v>0.12145748987854252</v>
      </c>
      <c r="AC111" s="123">
        <v>0</v>
      </c>
      <c r="AD111" s="301">
        <f t="shared" si="38"/>
        <v>0</v>
      </c>
      <c r="AE111" s="123">
        <v>79</v>
      </c>
      <c r="AF111" s="299">
        <f t="shared" si="39"/>
        <v>3.1983805668016196</v>
      </c>
      <c r="AG111" s="300">
        <v>6</v>
      </c>
      <c r="AH111" s="299">
        <f t="shared" si="40"/>
        <v>0.24291497975708504</v>
      </c>
      <c r="AI111" s="300">
        <v>10</v>
      </c>
      <c r="AJ111" s="301">
        <f t="shared" si="41"/>
        <v>0.40485829959514169</v>
      </c>
      <c r="AK111" s="123">
        <v>11</v>
      </c>
      <c r="AL111" s="203">
        <f t="shared" si="42"/>
        <v>0.44534412955465585</v>
      </c>
    </row>
    <row r="112" spans="1:38" customFormat="1">
      <c r="A112" s="192" t="s">
        <v>23</v>
      </c>
      <c r="B112" s="124">
        <f t="shared" si="23"/>
        <v>470</v>
      </c>
      <c r="C112" s="125">
        <v>133</v>
      </c>
      <c r="D112" s="296">
        <f t="shared" si="24"/>
        <v>28.297872340425535</v>
      </c>
      <c r="E112" s="125">
        <v>0</v>
      </c>
      <c r="F112" s="293">
        <f t="shared" si="25"/>
        <v>0</v>
      </c>
      <c r="G112" s="294">
        <v>0</v>
      </c>
      <c r="H112" s="295">
        <f t="shared" si="26"/>
        <v>0</v>
      </c>
      <c r="I112" s="125">
        <v>0</v>
      </c>
      <c r="J112" s="295">
        <f t="shared" si="27"/>
        <v>0</v>
      </c>
      <c r="K112" s="125">
        <v>133</v>
      </c>
      <c r="L112" s="296">
        <f t="shared" si="28"/>
        <v>28.297872340425535</v>
      </c>
      <c r="M112" s="125">
        <f t="shared" si="29"/>
        <v>337</v>
      </c>
      <c r="N112" s="296">
        <f t="shared" si="30"/>
        <v>71.702127659574472</v>
      </c>
      <c r="O112" s="125">
        <v>23</v>
      </c>
      <c r="P112" s="296">
        <f t="shared" si="31"/>
        <v>4.8936170212765955</v>
      </c>
      <c r="Q112" s="125">
        <v>31</v>
      </c>
      <c r="R112" s="293">
        <f t="shared" si="32"/>
        <v>6.5957446808510634</v>
      </c>
      <c r="S112" s="294">
        <v>0</v>
      </c>
      <c r="T112" s="295">
        <f t="shared" si="33"/>
        <v>0</v>
      </c>
      <c r="U112" s="125">
        <v>56</v>
      </c>
      <c r="V112" s="293">
        <f t="shared" si="34"/>
        <v>11.914893617021278</v>
      </c>
      <c r="W112" s="294">
        <v>201</v>
      </c>
      <c r="X112" s="295">
        <f t="shared" si="35"/>
        <v>42.765957446808514</v>
      </c>
      <c r="Y112" s="125">
        <v>0</v>
      </c>
      <c r="Z112" s="293">
        <f t="shared" si="36"/>
        <v>0</v>
      </c>
      <c r="AA112" s="294">
        <v>0</v>
      </c>
      <c r="AB112" s="295">
        <f t="shared" si="37"/>
        <v>0</v>
      </c>
      <c r="AC112" s="125">
        <v>0</v>
      </c>
      <c r="AD112" s="295">
        <f t="shared" si="38"/>
        <v>0</v>
      </c>
      <c r="AE112" s="125">
        <v>22</v>
      </c>
      <c r="AF112" s="293">
        <f t="shared" si="39"/>
        <v>4.6808510638297873</v>
      </c>
      <c r="AG112" s="294">
        <v>0</v>
      </c>
      <c r="AH112" s="293">
        <f t="shared" si="40"/>
        <v>0</v>
      </c>
      <c r="AI112" s="294">
        <v>1</v>
      </c>
      <c r="AJ112" s="295">
        <f t="shared" si="41"/>
        <v>0.21276595744680851</v>
      </c>
      <c r="AK112" s="125">
        <v>3</v>
      </c>
      <c r="AL112" s="204">
        <f t="shared" si="42"/>
        <v>0.63829787234042545</v>
      </c>
    </row>
    <row r="113" spans="1:38" customFormat="1">
      <c r="A113" s="190" t="s">
        <v>24</v>
      </c>
      <c r="B113" s="122">
        <f t="shared" si="23"/>
        <v>2348</v>
      </c>
      <c r="C113" s="123">
        <v>891</v>
      </c>
      <c r="D113" s="288">
        <f t="shared" si="24"/>
        <v>37.947189097103916</v>
      </c>
      <c r="E113" s="123">
        <v>226</v>
      </c>
      <c r="F113" s="299">
        <f t="shared" si="25"/>
        <v>9.6252129471890981</v>
      </c>
      <c r="G113" s="300">
        <v>8</v>
      </c>
      <c r="H113" s="301">
        <f t="shared" si="26"/>
        <v>0.34071550255536626</v>
      </c>
      <c r="I113" s="123">
        <v>0</v>
      </c>
      <c r="J113" s="301">
        <f t="shared" si="27"/>
        <v>0</v>
      </c>
      <c r="K113" s="123">
        <v>657</v>
      </c>
      <c r="L113" s="288">
        <f t="shared" si="28"/>
        <v>27.981260647359456</v>
      </c>
      <c r="M113" s="123">
        <f t="shared" si="29"/>
        <v>1457</v>
      </c>
      <c r="N113" s="288">
        <f t="shared" si="30"/>
        <v>62.052810902896084</v>
      </c>
      <c r="O113" s="123">
        <v>181</v>
      </c>
      <c r="P113" s="288">
        <f t="shared" si="31"/>
        <v>7.7086882453151624</v>
      </c>
      <c r="Q113" s="123">
        <v>415</v>
      </c>
      <c r="R113" s="299">
        <f t="shared" si="32"/>
        <v>17.674616695059626</v>
      </c>
      <c r="S113" s="300">
        <v>117</v>
      </c>
      <c r="T113" s="301">
        <f t="shared" si="33"/>
        <v>4.982964224872231</v>
      </c>
      <c r="U113" s="123">
        <v>278</v>
      </c>
      <c r="V113" s="299">
        <f t="shared" si="34"/>
        <v>11.839863713798977</v>
      </c>
      <c r="W113" s="300">
        <v>39</v>
      </c>
      <c r="X113" s="301">
        <f t="shared" si="35"/>
        <v>1.6609880749574104</v>
      </c>
      <c r="Y113" s="123">
        <v>1</v>
      </c>
      <c r="Z113" s="299">
        <f t="shared" si="36"/>
        <v>4.2589437819420782E-2</v>
      </c>
      <c r="AA113" s="300">
        <v>5</v>
      </c>
      <c r="AB113" s="301">
        <f t="shared" si="37"/>
        <v>0.21294718909710392</v>
      </c>
      <c r="AC113" s="123">
        <v>1</v>
      </c>
      <c r="AD113" s="301">
        <f t="shared" si="38"/>
        <v>4.2589437819420782E-2</v>
      </c>
      <c r="AE113" s="123">
        <v>369</v>
      </c>
      <c r="AF113" s="299">
        <f t="shared" si="39"/>
        <v>15.715502555366271</v>
      </c>
      <c r="AG113" s="300">
        <v>9</v>
      </c>
      <c r="AH113" s="299">
        <f t="shared" si="40"/>
        <v>0.38330494037478707</v>
      </c>
      <c r="AI113" s="300">
        <v>23</v>
      </c>
      <c r="AJ113" s="301">
        <f t="shared" si="41"/>
        <v>0.97955706984667812</v>
      </c>
      <c r="AK113" s="123">
        <v>19</v>
      </c>
      <c r="AL113" s="203">
        <f t="shared" si="42"/>
        <v>0.80919931856899485</v>
      </c>
    </row>
    <row r="114" spans="1:38" customFormat="1">
      <c r="A114" s="192" t="s">
        <v>25</v>
      </c>
      <c r="B114" s="124">
        <f t="shared" si="23"/>
        <v>1414</v>
      </c>
      <c r="C114" s="125">
        <v>790</v>
      </c>
      <c r="D114" s="296">
        <f t="shared" si="24"/>
        <v>55.86987270155587</v>
      </c>
      <c r="E114" s="125">
        <v>71</v>
      </c>
      <c r="F114" s="293">
        <f t="shared" si="25"/>
        <v>5.0212164073550207</v>
      </c>
      <c r="G114" s="294">
        <v>0</v>
      </c>
      <c r="H114" s="295">
        <f t="shared" si="26"/>
        <v>0</v>
      </c>
      <c r="I114" s="125">
        <v>6</v>
      </c>
      <c r="J114" s="295">
        <f t="shared" si="27"/>
        <v>0.42432814710042432</v>
      </c>
      <c r="K114" s="125">
        <v>713</v>
      </c>
      <c r="L114" s="296">
        <f t="shared" si="28"/>
        <v>50.424328147100425</v>
      </c>
      <c r="M114" s="125">
        <f t="shared" si="29"/>
        <v>624</v>
      </c>
      <c r="N114" s="296">
        <f t="shared" si="30"/>
        <v>44.13012729844413</v>
      </c>
      <c r="O114" s="125">
        <v>58</v>
      </c>
      <c r="P114" s="296">
        <f t="shared" si="31"/>
        <v>4.1018387553041018</v>
      </c>
      <c r="Q114" s="125">
        <v>185</v>
      </c>
      <c r="R114" s="293">
        <f t="shared" si="32"/>
        <v>13.083451202263083</v>
      </c>
      <c r="S114" s="294">
        <v>26</v>
      </c>
      <c r="T114" s="295">
        <f t="shared" si="33"/>
        <v>1.8387553041018387</v>
      </c>
      <c r="U114" s="125">
        <v>144</v>
      </c>
      <c r="V114" s="293">
        <f t="shared" si="34"/>
        <v>10.183875530410184</v>
      </c>
      <c r="W114" s="294">
        <v>31</v>
      </c>
      <c r="X114" s="295">
        <f t="shared" si="35"/>
        <v>2.1923620933521923</v>
      </c>
      <c r="Y114" s="125">
        <v>0</v>
      </c>
      <c r="Z114" s="293">
        <f t="shared" si="36"/>
        <v>0</v>
      </c>
      <c r="AA114" s="294">
        <v>2</v>
      </c>
      <c r="AB114" s="295">
        <f t="shared" si="37"/>
        <v>0.14144271570014144</v>
      </c>
      <c r="AC114" s="125">
        <v>0</v>
      </c>
      <c r="AD114" s="295">
        <f t="shared" si="38"/>
        <v>0</v>
      </c>
      <c r="AE114" s="125">
        <v>177</v>
      </c>
      <c r="AF114" s="293">
        <f t="shared" si="39"/>
        <v>12.517680339462517</v>
      </c>
      <c r="AG114" s="294">
        <v>0</v>
      </c>
      <c r="AH114" s="293">
        <f t="shared" si="40"/>
        <v>0</v>
      </c>
      <c r="AI114" s="294">
        <v>1</v>
      </c>
      <c r="AJ114" s="295">
        <f t="shared" si="41"/>
        <v>7.0721357850070721E-2</v>
      </c>
      <c r="AK114" s="125">
        <v>0</v>
      </c>
      <c r="AL114" s="204">
        <f t="shared" si="42"/>
        <v>0</v>
      </c>
    </row>
    <row r="115" spans="1:38" customFormat="1">
      <c r="A115" s="190" t="s">
        <v>26</v>
      </c>
      <c r="B115" s="122">
        <f t="shared" si="23"/>
        <v>1774</v>
      </c>
      <c r="C115" s="123">
        <v>394</v>
      </c>
      <c r="D115" s="304">
        <f t="shared" si="24"/>
        <v>22.209695603156707</v>
      </c>
      <c r="E115" s="123">
        <v>103</v>
      </c>
      <c r="F115" s="302">
        <f t="shared" si="25"/>
        <v>5.8060879368658398</v>
      </c>
      <c r="G115" s="300">
        <v>1</v>
      </c>
      <c r="H115" s="303">
        <f t="shared" si="26"/>
        <v>5.6369785794813977E-2</v>
      </c>
      <c r="I115" s="123">
        <v>10</v>
      </c>
      <c r="J115" s="303">
        <f t="shared" si="27"/>
        <v>0.56369785794813976</v>
      </c>
      <c r="K115" s="123">
        <v>280</v>
      </c>
      <c r="L115" s="304">
        <f t="shared" si="28"/>
        <v>15.783540022547914</v>
      </c>
      <c r="M115" s="123">
        <f t="shared" si="29"/>
        <v>1380</v>
      </c>
      <c r="N115" s="304">
        <f t="shared" si="30"/>
        <v>77.790304396843297</v>
      </c>
      <c r="O115" s="123">
        <v>95</v>
      </c>
      <c r="P115" s="304">
        <f t="shared" si="31"/>
        <v>5.3551296505073278</v>
      </c>
      <c r="Q115" s="123">
        <v>214</v>
      </c>
      <c r="R115" s="302">
        <f t="shared" si="32"/>
        <v>12.063134160090192</v>
      </c>
      <c r="S115" s="300">
        <v>91</v>
      </c>
      <c r="T115" s="303">
        <f t="shared" si="33"/>
        <v>5.1296505073280718</v>
      </c>
      <c r="U115" s="123">
        <v>585</v>
      </c>
      <c r="V115" s="302">
        <f t="shared" si="34"/>
        <v>32.976324689966177</v>
      </c>
      <c r="W115" s="300">
        <v>25</v>
      </c>
      <c r="X115" s="303">
        <f t="shared" si="35"/>
        <v>1.4092446448703495</v>
      </c>
      <c r="Y115" s="123">
        <v>0</v>
      </c>
      <c r="Z115" s="302">
        <f t="shared" si="36"/>
        <v>0</v>
      </c>
      <c r="AA115" s="300">
        <v>10</v>
      </c>
      <c r="AB115" s="303">
        <f t="shared" si="37"/>
        <v>0.56369785794813976</v>
      </c>
      <c r="AC115" s="123">
        <v>2</v>
      </c>
      <c r="AD115" s="303">
        <f t="shared" si="38"/>
        <v>0.11273957158962795</v>
      </c>
      <c r="AE115" s="123">
        <v>312</v>
      </c>
      <c r="AF115" s="302">
        <f t="shared" si="39"/>
        <v>17.587373167981962</v>
      </c>
      <c r="AG115" s="300">
        <v>5</v>
      </c>
      <c r="AH115" s="302">
        <f t="shared" si="40"/>
        <v>0.28184892897406988</v>
      </c>
      <c r="AI115" s="300">
        <v>11</v>
      </c>
      <c r="AJ115" s="303">
        <f t="shared" si="41"/>
        <v>0.62006764374295376</v>
      </c>
      <c r="AK115" s="123">
        <v>30</v>
      </c>
      <c r="AL115" s="205">
        <f t="shared" si="42"/>
        <v>1.6910935738444193</v>
      </c>
    </row>
    <row r="116" spans="1:38" customFormat="1" ht="15.75" thickBot="1">
      <c r="A116" s="192" t="s">
        <v>27</v>
      </c>
      <c r="B116" s="124">
        <f t="shared" si="23"/>
        <v>1330</v>
      </c>
      <c r="C116" s="125">
        <v>502</v>
      </c>
      <c r="D116" s="296">
        <f t="shared" si="24"/>
        <v>37.744360902255643</v>
      </c>
      <c r="E116" s="125">
        <v>45</v>
      </c>
      <c r="F116" s="293">
        <f t="shared" si="25"/>
        <v>3.3834586466165413</v>
      </c>
      <c r="G116" s="294">
        <v>0</v>
      </c>
      <c r="H116" s="295">
        <f t="shared" si="26"/>
        <v>0</v>
      </c>
      <c r="I116" s="125">
        <v>8</v>
      </c>
      <c r="J116" s="295">
        <f t="shared" si="27"/>
        <v>0.60150375939849632</v>
      </c>
      <c r="K116" s="125">
        <v>449</v>
      </c>
      <c r="L116" s="296">
        <f t="shared" si="28"/>
        <v>33.7593984962406</v>
      </c>
      <c r="M116" s="125">
        <f t="shared" si="29"/>
        <v>828</v>
      </c>
      <c r="N116" s="296">
        <f t="shared" si="30"/>
        <v>62.255639097744364</v>
      </c>
      <c r="O116" s="125">
        <v>156</v>
      </c>
      <c r="P116" s="296">
        <f t="shared" si="31"/>
        <v>11.729323308270677</v>
      </c>
      <c r="Q116" s="125">
        <v>235</v>
      </c>
      <c r="R116" s="293">
        <f t="shared" si="32"/>
        <v>17.669172932330827</v>
      </c>
      <c r="S116" s="294">
        <v>93</v>
      </c>
      <c r="T116" s="295">
        <f t="shared" si="33"/>
        <v>6.9924812030075181</v>
      </c>
      <c r="U116" s="125">
        <v>187</v>
      </c>
      <c r="V116" s="293">
        <f t="shared" si="34"/>
        <v>14.06015037593985</v>
      </c>
      <c r="W116" s="294">
        <v>72</v>
      </c>
      <c r="X116" s="295">
        <f t="shared" si="35"/>
        <v>5.4135338345864659</v>
      </c>
      <c r="Y116" s="125">
        <v>0</v>
      </c>
      <c r="Z116" s="293">
        <f t="shared" si="36"/>
        <v>0</v>
      </c>
      <c r="AA116" s="294">
        <v>1</v>
      </c>
      <c r="AB116" s="295">
        <f t="shared" si="37"/>
        <v>7.518796992481204E-2</v>
      </c>
      <c r="AC116" s="125">
        <v>0</v>
      </c>
      <c r="AD116" s="295">
        <f t="shared" si="38"/>
        <v>0</v>
      </c>
      <c r="AE116" s="125">
        <v>69</v>
      </c>
      <c r="AF116" s="293">
        <f t="shared" si="39"/>
        <v>5.1879699248120303</v>
      </c>
      <c r="AG116" s="294">
        <v>5</v>
      </c>
      <c r="AH116" s="293">
        <f t="shared" si="40"/>
        <v>0.37593984962406013</v>
      </c>
      <c r="AI116" s="294">
        <v>3</v>
      </c>
      <c r="AJ116" s="295">
        <f t="shared" si="41"/>
        <v>0.22556390977443611</v>
      </c>
      <c r="AK116" s="125">
        <v>7</v>
      </c>
      <c r="AL116" s="204">
        <f t="shared" si="42"/>
        <v>0.52631578947368418</v>
      </c>
    </row>
    <row r="117" spans="1:38" customFormat="1">
      <c r="A117" s="195" t="s">
        <v>28</v>
      </c>
      <c r="B117" s="126">
        <f t="shared" si="23"/>
        <v>43470</v>
      </c>
      <c r="C117" s="127">
        <v>13673</v>
      </c>
      <c r="D117" s="309">
        <f t="shared" si="24"/>
        <v>31.453876236484934</v>
      </c>
      <c r="E117" s="127">
        <v>4292</v>
      </c>
      <c r="F117" s="306">
        <f t="shared" si="25"/>
        <v>9.8734759604324811</v>
      </c>
      <c r="G117" s="307">
        <v>5</v>
      </c>
      <c r="H117" s="308">
        <f t="shared" si="26"/>
        <v>1.1502185415228893E-2</v>
      </c>
      <c r="I117" s="127">
        <v>22</v>
      </c>
      <c r="J117" s="308">
        <f t="shared" si="27"/>
        <v>5.0609615827007133E-2</v>
      </c>
      <c r="K117" s="127">
        <v>9354</v>
      </c>
      <c r="L117" s="309">
        <f t="shared" si="28"/>
        <v>21.518288474810213</v>
      </c>
      <c r="M117" s="127">
        <f t="shared" si="29"/>
        <v>29797</v>
      </c>
      <c r="N117" s="309">
        <f t="shared" si="30"/>
        <v>68.54612376351507</v>
      </c>
      <c r="O117" s="127">
        <v>1771</v>
      </c>
      <c r="P117" s="309">
        <f t="shared" si="31"/>
        <v>4.0740740740740744</v>
      </c>
      <c r="Q117" s="127">
        <v>3162</v>
      </c>
      <c r="R117" s="306">
        <f t="shared" si="32"/>
        <v>7.2739820565907527</v>
      </c>
      <c r="S117" s="307">
        <v>1245</v>
      </c>
      <c r="T117" s="308">
        <f t="shared" si="33"/>
        <v>2.8640441683919944</v>
      </c>
      <c r="U117" s="127">
        <v>7629</v>
      </c>
      <c r="V117" s="306">
        <f t="shared" si="34"/>
        <v>17.550034506556244</v>
      </c>
      <c r="W117" s="307">
        <v>8942</v>
      </c>
      <c r="X117" s="308">
        <f t="shared" si="35"/>
        <v>20.570508396595351</v>
      </c>
      <c r="Y117" s="127">
        <v>14</v>
      </c>
      <c r="Z117" s="306">
        <f t="shared" si="36"/>
        <v>3.2206119162640906E-2</v>
      </c>
      <c r="AA117" s="307">
        <v>204</v>
      </c>
      <c r="AB117" s="308">
        <f t="shared" si="37"/>
        <v>0.46928916494133888</v>
      </c>
      <c r="AC117" s="127">
        <v>14</v>
      </c>
      <c r="AD117" s="308">
        <f t="shared" si="38"/>
        <v>3.2206119162640906E-2</v>
      </c>
      <c r="AE117" s="127">
        <v>5390</v>
      </c>
      <c r="AF117" s="306">
        <f t="shared" si="39"/>
        <v>12.399355877616747</v>
      </c>
      <c r="AG117" s="307">
        <v>123</v>
      </c>
      <c r="AH117" s="306">
        <f t="shared" si="40"/>
        <v>0.28295376121463078</v>
      </c>
      <c r="AI117" s="307">
        <v>584</v>
      </c>
      <c r="AJ117" s="308">
        <f t="shared" si="41"/>
        <v>1.3434552564987348</v>
      </c>
      <c r="AK117" s="127">
        <v>719</v>
      </c>
      <c r="AL117" s="206">
        <f t="shared" si="42"/>
        <v>1.6540142627099148</v>
      </c>
    </row>
    <row r="118" spans="1:38" customFormat="1">
      <c r="A118" s="197" t="s">
        <v>29</v>
      </c>
      <c r="B118" s="128">
        <f t="shared" si="23"/>
        <v>10272</v>
      </c>
      <c r="C118" s="129">
        <v>3374</v>
      </c>
      <c r="D118" s="314">
        <f t="shared" si="24"/>
        <v>32.846573208722738</v>
      </c>
      <c r="E118" s="129">
        <v>620</v>
      </c>
      <c r="F118" s="311">
        <f t="shared" si="25"/>
        <v>6.0358255451713392</v>
      </c>
      <c r="G118" s="312">
        <v>8</v>
      </c>
      <c r="H118" s="313">
        <f t="shared" si="26"/>
        <v>7.7881619937694699E-2</v>
      </c>
      <c r="I118" s="129">
        <v>36</v>
      </c>
      <c r="J118" s="313">
        <f t="shared" si="27"/>
        <v>0.35046728971962615</v>
      </c>
      <c r="K118" s="129">
        <v>2710</v>
      </c>
      <c r="L118" s="314">
        <f t="shared" si="28"/>
        <v>26.382398753894083</v>
      </c>
      <c r="M118" s="129">
        <f t="shared" si="29"/>
        <v>6898</v>
      </c>
      <c r="N118" s="314">
        <f t="shared" si="30"/>
        <v>67.153426791277255</v>
      </c>
      <c r="O118" s="129">
        <v>617</v>
      </c>
      <c r="P118" s="314">
        <f t="shared" si="31"/>
        <v>6.0066199376947047</v>
      </c>
      <c r="Q118" s="129">
        <v>1753</v>
      </c>
      <c r="R118" s="311">
        <f t="shared" si="32"/>
        <v>17.065809968847351</v>
      </c>
      <c r="S118" s="312">
        <v>378</v>
      </c>
      <c r="T118" s="313">
        <f t="shared" si="33"/>
        <v>3.6799065420560746</v>
      </c>
      <c r="U118" s="129">
        <v>1128</v>
      </c>
      <c r="V118" s="311">
        <f t="shared" si="34"/>
        <v>10.981308411214954</v>
      </c>
      <c r="W118" s="312">
        <v>239</v>
      </c>
      <c r="X118" s="313">
        <f t="shared" si="35"/>
        <v>2.3267133956386292</v>
      </c>
      <c r="Y118" s="129">
        <v>6</v>
      </c>
      <c r="Z118" s="311">
        <f t="shared" si="36"/>
        <v>5.8411214953271021E-2</v>
      </c>
      <c r="AA118" s="312">
        <v>12</v>
      </c>
      <c r="AB118" s="313">
        <f t="shared" si="37"/>
        <v>0.11682242990654204</v>
      </c>
      <c r="AC118" s="129">
        <v>4</v>
      </c>
      <c r="AD118" s="313">
        <f t="shared" si="38"/>
        <v>3.8940809968847349E-2</v>
      </c>
      <c r="AE118" s="129">
        <v>2563</v>
      </c>
      <c r="AF118" s="311">
        <f t="shared" si="39"/>
        <v>24.951323987538938</v>
      </c>
      <c r="AG118" s="312">
        <v>27</v>
      </c>
      <c r="AH118" s="311">
        <f t="shared" si="40"/>
        <v>0.26285046728971961</v>
      </c>
      <c r="AI118" s="312">
        <v>99</v>
      </c>
      <c r="AJ118" s="313">
        <f t="shared" si="41"/>
        <v>0.96378504672897192</v>
      </c>
      <c r="AK118" s="129">
        <v>72</v>
      </c>
      <c r="AL118" s="207">
        <f t="shared" si="42"/>
        <v>0.7009345794392523</v>
      </c>
    </row>
    <row r="119" spans="1:38" customFormat="1">
      <c r="A119" s="199" t="s">
        <v>30</v>
      </c>
      <c r="B119" s="208">
        <f t="shared" si="23"/>
        <v>53742</v>
      </c>
      <c r="C119" s="209">
        <v>17047</v>
      </c>
      <c r="D119" s="319">
        <f t="shared" si="24"/>
        <v>31.720069963901604</v>
      </c>
      <c r="E119" s="209">
        <v>4912</v>
      </c>
      <c r="F119" s="316">
        <f t="shared" si="25"/>
        <v>9.1399650180491978</v>
      </c>
      <c r="G119" s="317">
        <v>13</v>
      </c>
      <c r="H119" s="318">
        <f t="shared" si="26"/>
        <v>2.4189646831156264E-2</v>
      </c>
      <c r="I119" s="209">
        <v>58</v>
      </c>
      <c r="J119" s="318">
        <f t="shared" si="27"/>
        <v>0.10792303970823564</v>
      </c>
      <c r="K119" s="209">
        <v>12064</v>
      </c>
      <c r="L119" s="319">
        <f t="shared" si="28"/>
        <v>22.447992259313011</v>
      </c>
      <c r="M119" s="209">
        <f t="shared" si="29"/>
        <v>36695</v>
      </c>
      <c r="N119" s="319">
        <f t="shared" si="30"/>
        <v>68.279930036098392</v>
      </c>
      <c r="O119" s="209">
        <v>2388</v>
      </c>
      <c r="P119" s="319">
        <f t="shared" si="31"/>
        <v>4.4434520486770124</v>
      </c>
      <c r="Q119" s="209">
        <v>4915</v>
      </c>
      <c r="R119" s="316">
        <f t="shared" si="32"/>
        <v>9.1455472442410031</v>
      </c>
      <c r="S119" s="317">
        <v>1623</v>
      </c>
      <c r="T119" s="318">
        <f t="shared" si="33"/>
        <v>3.0199843697666631</v>
      </c>
      <c r="U119" s="209">
        <v>8757</v>
      </c>
      <c r="V119" s="316">
        <f t="shared" si="34"/>
        <v>16.294518253879648</v>
      </c>
      <c r="W119" s="317">
        <v>9181</v>
      </c>
      <c r="X119" s="318">
        <f t="shared" si="35"/>
        <v>17.083472888988126</v>
      </c>
      <c r="Y119" s="209">
        <v>20</v>
      </c>
      <c r="Z119" s="316">
        <f t="shared" si="36"/>
        <v>3.7214841278701942E-2</v>
      </c>
      <c r="AA119" s="317">
        <v>216</v>
      </c>
      <c r="AB119" s="318">
        <f t="shared" si="37"/>
        <v>0.40192028580998101</v>
      </c>
      <c r="AC119" s="209">
        <v>18</v>
      </c>
      <c r="AD119" s="318">
        <f t="shared" si="38"/>
        <v>3.3493357150831751E-2</v>
      </c>
      <c r="AE119" s="209">
        <v>7953</v>
      </c>
      <c r="AF119" s="316">
        <f t="shared" si="39"/>
        <v>14.798481634475829</v>
      </c>
      <c r="AG119" s="317">
        <v>150</v>
      </c>
      <c r="AH119" s="316">
        <f t="shared" si="40"/>
        <v>0.27911130959026459</v>
      </c>
      <c r="AI119" s="317">
        <v>683</v>
      </c>
      <c r="AJ119" s="318">
        <f t="shared" si="41"/>
        <v>1.2708868296676714</v>
      </c>
      <c r="AK119" s="209">
        <v>791</v>
      </c>
      <c r="AL119" s="210">
        <f t="shared" si="42"/>
        <v>1.4718469725726619</v>
      </c>
    </row>
    <row r="120" spans="1:38" customFormat="1">
      <c r="A120" s="389" t="s">
        <v>81</v>
      </c>
      <c r="B120" s="389"/>
      <c r="C120" s="389"/>
      <c r="D120" s="389"/>
      <c r="E120" s="389"/>
      <c r="F120" s="389"/>
      <c r="G120" s="389"/>
      <c r="H120" s="389"/>
      <c r="I120" s="389"/>
      <c r="J120" s="389"/>
      <c r="K120" s="389"/>
      <c r="L120" s="389"/>
      <c r="M120" s="389"/>
      <c r="N120" s="389"/>
      <c r="O120" s="389"/>
      <c r="P120" s="389"/>
      <c r="Q120" s="389"/>
      <c r="R120" s="389"/>
      <c r="S120" s="389"/>
      <c r="T120" s="389"/>
      <c r="U120" s="389"/>
      <c r="V120" s="389"/>
      <c r="W120" s="389"/>
      <c r="X120" s="389"/>
      <c r="Y120" s="389"/>
      <c r="Z120" s="389"/>
      <c r="AA120" s="389"/>
      <c r="AB120" s="389"/>
      <c r="AC120" s="389"/>
      <c r="AD120" s="389"/>
      <c r="AE120" s="389"/>
      <c r="AF120" s="389"/>
      <c r="AG120" s="389"/>
      <c r="AH120" s="389"/>
      <c r="AI120" s="389"/>
      <c r="AJ120" s="389"/>
      <c r="AK120" s="389"/>
      <c r="AL120" s="389"/>
    </row>
    <row r="121" spans="1:38" customFormat="1">
      <c r="A121" s="389" t="s">
        <v>89</v>
      </c>
      <c r="B121" s="389"/>
      <c r="C121" s="389"/>
      <c r="D121" s="389"/>
      <c r="E121" s="389"/>
      <c r="F121" s="389"/>
      <c r="G121" s="389"/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  <c r="R121" s="389"/>
      <c r="S121" s="389"/>
      <c r="T121" s="389"/>
      <c r="U121" s="389"/>
      <c r="V121" s="389"/>
      <c r="W121" s="389"/>
      <c r="X121" s="389"/>
      <c r="Y121" s="389"/>
      <c r="Z121" s="389"/>
      <c r="AA121" s="389"/>
      <c r="AB121" s="389"/>
      <c r="AC121" s="389"/>
      <c r="AD121" s="389"/>
      <c r="AE121" s="389"/>
      <c r="AF121" s="389"/>
      <c r="AG121" s="389"/>
      <c r="AH121" s="389"/>
      <c r="AI121" s="389"/>
      <c r="AJ121" s="389"/>
      <c r="AK121" s="389"/>
      <c r="AL121" s="389"/>
    </row>
    <row r="122" spans="1:38" customFormat="1"/>
    <row r="123" spans="1:38" customFormat="1" ht="23.25">
      <c r="A123" s="395">
        <v>2019</v>
      </c>
      <c r="B123" s="395"/>
      <c r="C123" s="395"/>
      <c r="D123" s="395"/>
      <c r="E123" s="395"/>
      <c r="F123" s="395"/>
      <c r="G123" s="395"/>
      <c r="H123" s="395"/>
      <c r="I123" s="395"/>
      <c r="J123" s="395"/>
      <c r="K123" s="395"/>
      <c r="L123" s="395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5"/>
      <c r="AK123" s="395"/>
      <c r="AL123" s="395"/>
    </row>
    <row r="124" spans="1:38" customFormat="1"/>
    <row r="125" spans="1:38" customFormat="1" ht="17.25">
      <c r="A125" s="355" t="s">
        <v>106</v>
      </c>
      <c r="B125" s="355"/>
      <c r="C125" s="355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</row>
    <row r="126" spans="1:38" customFormat="1" ht="15.75" customHeight="1" thickBot="1">
      <c r="A126" s="431" t="s">
        <v>0</v>
      </c>
      <c r="B126" s="433" t="s">
        <v>1</v>
      </c>
      <c r="C126" s="436" t="s">
        <v>3</v>
      </c>
      <c r="D126" s="436"/>
      <c r="E126" s="436"/>
      <c r="F126" s="436"/>
      <c r="G126" s="436"/>
      <c r="H126" s="436"/>
      <c r="I126" s="436"/>
      <c r="J126" s="436"/>
      <c r="K126" s="436"/>
      <c r="L126" s="436"/>
      <c r="M126" s="436" t="s">
        <v>4</v>
      </c>
      <c r="N126" s="436"/>
      <c r="O126" s="436"/>
      <c r="P126" s="436"/>
      <c r="Q126" s="436"/>
      <c r="R126" s="436"/>
      <c r="S126" s="436"/>
      <c r="T126" s="436"/>
      <c r="U126" s="436"/>
      <c r="V126" s="436"/>
      <c r="W126" s="436"/>
      <c r="X126" s="436"/>
      <c r="Y126" s="436"/>
      <c r="Z126" s="436"/>
      <c r="AA126" s="436"/>
      <c r="AB126" s="436"/>
      <c r="AC126" s="436"/>
      <c r="AD126" s="436"/>
      <c r="AE126" s="436"/>
      <c r="AF126" s="436"/>
      <c r="AG126" s="436"/>
      <c r="AH126" s="436"/>
      <c r="AI126" s="436"/>
      <c r="AJ126" s="436"/>
      <c r="AK126" s="436"/>
      <c r="AL126" s="437"/>
    </row>
    <row r="127" spans="1:38" customFormat="1" ht="15.75" thickBot="1">
      <c r="A127" s="432"/>
      <c r="B127" s="434"/>
      <c r="C127" s="438" t="s">
        <v>1</v>
      </c>
      <c r="D127" s="438"/>
      <c r="E127" s="436" t="s">
        <v>2</v>
      </c>
      <c r="F127" s="436"/>
      <c r="G127" s="436"/>
      <c r="H127" s="436"/>
      <c r="I127" s="436"/>
      <c r="J127" s="436"/>
      <c r="K127" s="436"/>
      <c r="L127" s="436"/>
      <c r="M127" s="438" t="s">
        <v>1</v>
      </c>
      <c r="N127" s="438"/>
      <c r="O127" s="436" t="s">
        <v>2</v>
      </c>
      <c r="P127" s="436"/>
      <c r="Q127" s="436"/>
      <c r="R127" s="436"/>
      <c r="S127" s="436"/>
      <c r="T127" s="436"/>
      <c r="U127" s="436"/>
      <c r="V127" s="436"/>
      <c r="W127" s="436"/>
      <c r="X127" s="436"/>
      <c r="Y127" s="436"/>
      <c r="Z127" s="436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37"/>
    </row>
    <row r="128" spans="1:38" customFormat="1" ht="21.75" customHeight="1" thickBot="1">
      <c r="A128" s="432"/>
      <c r="B128" s="434"/>
      <c r="C128" s="434"/>
      <c r="D128" s="434"/>
      <c r="E128" s="438" t="s">
        <v>60</v>
      </c>
      <c r="F128" s="438"/>
      <c r="G128" s="438" t="s">
        <v>61</v>
      </c>
      <c r="H128" s="438"/>
      <c r="I128" s="438" t="s">
        <v>0</v>
      </c>
      <c r="J128" s="438"/>
      <c r="K128" s="438" t="s">
        <v>78</v>
      </c>
      <c r="L128" s="438"/>
      <c r="M128" s="434"/>
      <c r="N128" s="434"/>
      <c r="O128" s="436" t="s">
        <v>63</v>
      </c>
      <c r="P128" s="436"/>
      <c r="Q128" s="436"/>
      <c r="R128" s="436"/>
      <c r="S128" s="436"/>
      <c r="T128" s="436"/>
      <c r="U128" s="436"/>
      <c r="V128" s="436"/>
      <c r="W128" s="436"/>
      <c r="X128" s="436"/>
      <c r="Y128" s="436"/>
      <c r="Z128" s="436"/>
      <c r="AA128" s="436"/>
      <c r="AB128" s="436"/>
      <c r="AC128" s="436"/>
      <c r="AD128" s="436"/>
      <c r="AE128" s="436"/>
      <c r="AF128" s="436"/>
      <c r="AG128" s="436" t="s">
        <v>64</v>
      </c>
      <c r="AH128" s="436"/>
      <c r="AI128" s="436"/>
      <c r="AJ128" s="436"/>
      <c r="AK128" s="436"/>
      <c r="AL128" s="437"/>
    </row>
    <row r="129" spans="1:38" customFormat="1" ht="48" customHeight="1" thickBot="1">
      <c r="A129" s="432"/>
      <c r="B129" s="435"/>
      <c r="C129" s="435"/>
      <c r="D129" s="435"/>
      <c r="E129" s="435"/>
      <c r="F129" s="435"/>
      <c r="G129" s="435"/>
      <c r="H129" s="435"/>
      <c r="I129" s="435"/>
      <c r="J129" s="435"/>
      <c r="K129" s="435"/>
      <c r="L129" s="435"/>
      <c r="M129" s="435"/>
      <c r="N129" s="435"/>
      <c r="O129" s="439" t="s">
        <v>65</v>
      </c>
      <c r="P129" s="439"/>
      <c r="Q129" s="439" t="s">
        <v>66</v>
      </c>
      <c r="R129" s="441"/>
      <c r="S129" s="442" t="s">
        <v>67</v>
      </c>
      <c r="T129" s="442"/>
      <c r="U129" s="439" t="s">
        <v>68</v>
      </c>
      <c r="V129" s="441"/>
      <c r="W129" s="439" t="s">
        <v>69</v>
      </c>
      <c r="X129" s="439"/>
      <c r="Y129" s="439" t="s">
        <v>70</v>
      </c>
      <c r="Z129" s="439"/>
      <c r="AA129" s="439" t="s">
        <v>79</v>
      </c>
      <c r="AB129" s="439"/>
      <c r="AC129" s="439" t="s">
        <v>72</v>
      </c>
      <c r="AD129" s="439"/>
      <c r="AE129" s="439" t="s">
        <v>73</v>
      </c>
      <c r="AF129" s="439"/>
      <c r="AG129" s="439" t="s">
        <v>74</v>
      </c>
      <c r="AH129" s="439"/>
      <c r="AI129" s="442" t="s">
        <v>75</v>
      </c>
      <c r="AJ129" s="442"/>
      <c r="AK129" s="439" t="s">
        <v>80</v>
      </c>
      <c r="AL129" s="440"/>
    </row>
    <row r="130" spans="1:38" customFormat="1" ht="40.5" customHeight="1" thickBot="1">
      <c r="A130" s="432"/>
      <c r="B130" s="243" t="s">
        <v>10</v>
      </c>
      <c r="C130" s="244" t="s">
        <v>10</v>
      </c>
      <c r="D130" s="245" t="s">
        <v>52</v>
      </c>
      <c r="E130" s="246" t="s">
        <v>10</v>
      </c>
      <c r="F130" s="245" t="s">
        <v>52</v>
      </c>
      <c r="G130" s="246" t="s">
        <v>10</v>
      </c>
      <c r="H130" s="245" t="s">
        <v>52</v>
      </c>
      <c r="I130" s="246" t="s">
        <v>10</v>
      </c>
      <c r="J130" s="248" t="s">
        <v>52</v>
      </c>
      <c r="K130" s="252" t="s">
        <v>10</v>
      </c>
      <c r="L130" s="248" t="s">
        <v>52</v>
      </c>
      <c r="M130" s="246" t="s">
        <v>10</v>
      </c>
      <c r="N130" s="245" t="s">
        <v>52</v>
      </c>
      <c r="O130" s="246" t="s">
        <v>10</v>
      </c>
      <c r="P130" s="245" t="s">
        <v>52</v>
      </c>
      <c r="Q130" s="247" t="s">
        <v>10</v>
      </c>
      <c r="R130" s="253" t="s">
        <v>52</v>
      </c>
      <c r="S130" s="246" t="s">
        <v>10</v>
      </c>
      <c r="T130" s="248" t="s">
        <v>52</v>
      </c>
      <c r="U130" s="252" t="s">
        <v>10</v>
      </c>
      <c r="V130" s="248" t="s">
        <v>52</v>
      </c>
      <c r="W130" s="247" t="s">
        <v>10</v>
      </c>
      <c r="X130" s="248" t="s">
        <v>52</v>
      </c>
      <c r="Y130" s="247" t="s">
        <v>10</v>
      </c>
      <c r="Z130" s="248" t="s">
        <v>52</v>
      </c>
      <c r="AA130" s="246" t="s">
        <v>10</v>
      </c>
      <c r="AB130" s="245" t="s">
        <v>52</v>
      </c>
      <c r="AC130" s="246" t="s">
        <v>10</v>
      </c>
      <c r="AD130" s="245" t="s">
        <v>52</v>
      </c>
      <c r="AE130" s="247" t="s">
        <v>10</v>
      </c>
      <c r="AF130" s="248" t="s">
        <v>52</v>
      </c>
      <c r="AG130" s="246" t="s">
        <v>10</v>
      </c>
      <c r="AH130" s="252" t="s">
        <v>52</v>
      </c>
      <c r="AI130" s="254" t="s">
        <v>10</v>
      </c>
      <c r="AJ130" s="255" t="s">
        <v>52</v>
      </c>
      <c r="AK130" s="252" t="s">
        <v>10</v>
      </c>
      <c r="AL130" s="249" t="s">
        <v>52</v>
      </c>
    </row>
    <row r="131" spans="1:38" customFormat="1">
      <c r="A131" s="190" t="s">
        <v>12</v>
      </c>
      <c r="B131" s="114">
        <f>SUM(C131,M131)</f>
        <v>8712</v>
      </c>
      <c r="C131" s="115">
        <v>3659</v>
      </c>
      <c r="D131" s="321">
        <f>C131/B131*100</f>
        <v>41.999540863177224</v>
      </c>
      <c r="E131" s="115">
        <v>436</v>
      </c>
      <c r="F131" s="322">
        <f>E131/B131*100</f>
        <v>5.0045913682277314</v>
      </c>
      <c r="G131" s="323">
        <v>0</v>
      </c>
      <c r="H131" s="324">
        <f>G131/B131*100</f>
        <v>0</v>
      </c>
      <c r="I131" s="115">
        <v>0</v>
      </c>
      <c r="J131" s="324">
        <f>I131/B131*100</f>
        <v>0</v>
      </c>
      <c r="K131" s="115">
        <v>3223</v>
      </c>
      <c r="L131" s="321">
        <f>K131/B131*100</f>
        <v>36.994949494949495</v>
      </c>
      <c r="M131" s="115">
        <f>SUM(O131,Q131,S131,U131,W131,Y131,AA131,AC131,AE131,AG131,AI131,AK131)</f>
        <v>5053</v>
      </c>
      <c r="N131" s="321">
        <f>M131/B131*100</f>
        <v>58.000459136822769</v>
      </c>
      <c r="O131" s="115">
        <v>94</v>
      </c>
      <c r="P131" s="321">
        <f>O131/B131*100</f>
        <v>1.078971533516988</v>
      </c>
      <c r="Q131" s="115">
        <v>266</v>
      </c>
      <c r="R131" s="322">
        <f>Q131/B131*100</f>
        <v>3.0532598714416896</v>
      </c>
      <c r="S131" s="332">
        <v>14</v>
      </c>
      <c r="T131" s="324">
        <f>S131/B131*100</f>
        <v>0.16069788797061524</v>
      </c>
      <c r="U131" s="115">
        <v>1563</v>
      </c>
      <c r="V131" s="322">
        <f>U131/B131*100</f>
        <v>17.94077134986226</v>
      </c>
      <c r="W131" s="323">
        <v>1836</v>
      </c>
      <c r="X131" s="324">
        <f>W131/B131*100</f>
        <v>21.074380165289256</v>
      </c>
      <c r="Y131" s="115">
        <v>0</v>
      </c>
      <c r="Z131" s="322">
        <f>Y131/B131*100</f>
        <v>0</v>
      </c>
      <c r="AA131" s="323">
        <v>39</v>
      </c>
      <c r="AB131" s="324">
        <f>AA131/B131*100</f>
        <v>0.44765840220385678</v>
      </c>
      <c r="AC131" s="115">
        <v>3</v>
      </c>
      <c r="AD131" s="324">
        <f>AC131/B131*100</f>
        <v>3.4435261707988982E-2</v>
      </c>
      <c r="AE131" s="115">
        <v>1051</v>
      </c>
      <c r="AF131" s="322">
        <f>AE131/B131*100</f>
        <v>12.063820018365472</v>
      </c>
      <c r="AG131" s="323">
        <v>24</v>
      </c>
      <c r="AH131" s="322">
        <f>AG131/B131*100</f>
        <v>0.27548209366391185</v>
      </c>
      <c r="AI131" s="323">
        <v>126</v>
      </c>
      <c r="AJ131" s="324">
        <f>AI131/B131*100</f>
        <v>1.4462809917355373</v>
      </c>
      <c r="AK131" s="325">
        <v>37</v>
      </c>
      <c r="AL131" s="326">
        <f>AK131/B131*100</f>
        <v>0.42470156106519741</v>
      </c>
    </row>
    <row r="132" spans="1:38" customFormat="1">
      <c r="A132" s="192" t="s">
        <v>13</v>
      </c>
      <c r="B132" s="116">
        <f t="shared" ref="B132:B149" si="43">SUM(C132,M132)</f>
        <v>8594</v>
      </c>
      <c r="C132" s="117">
        <v>2305</v>
      </c>
      <c r="D132" s="327">
        <f t="shared" ref="D132:D149" si="44">C132/B132*100</f>
        <v>26.821037933441939</v>
      </c>
      <c r="E132" s="117">
        <v>611</v>
      </c>
      <c r="F132" s="328">
        <f t="shared" ref="F132:F149" si="45">E132/B132*100</f>
        <v>7.1096113567605315</v>
      </c>
      <c r="G132" s="329">
        <v>0</v>
      </c>
      <c r="H132" s="330">
        <f t="shared" ref="H132:H149" si="46">G132/B132*100</f>
        <v>0</v>
      </c>
      <c r="I132" s="117">
        <v>9</v>
      </c>
      <c r="J132" s="330">
        <f t="shared" ref="J132:J149" si="47">I132/B132*100</f>
        <v>0.1047242262043286</v>
      </c>
      <c r="K132" s="117">
        <v>1685</v>
      </c>
      <c r="L132" s="327">
        <f t="shared" ref="L132:L149" si="48">K132/B132*100</f>
        <v>19.606702350477075</v>
      </c>
      <c r="M132" s="117">
        <f t="shared" ref="M132:M149" si="49">SUM(O132,Q132,S132,U132,W132,Y132,AA132,AC132,AE132,AG132,AI132,AK132)</f>
        <v>6289</v>
      </c>
      <c r="N132" s="327">
        <f t="shared" ref="N132:N149" si="50">M132/B132*100</f>
        <v>73.178962066558057</v>
      </c>
      <c r="O132" s="117">
        <v>345</v>
      </c>
      <c r="P132" s="327">
        <f t="shared" ref="P132:P149" si="51">O132/B132*100</f>
        <v>4.0144286711659296</v>
      </c>
      <c r="Q132" s="117">
        <v>317</v>
      </c>
      <c r="R132" s="328">
        <f t="shared" ref="R132:R149" si="52">Q132/B132*100</f>
        <v>3.6886199674191293</v>
      </c>
      <c r="S132" s="329">
        <v>179</v>
      </c>
      <c r="T132" s="330">
        <f t="shared" ref="T132:T149" si="53">S132/B132*100</f>
        <v>2.0828484989527576</v>
      </c>
      <c r="U132" s="117">
        <v>1321</v>
      </c>
      <c r="V132" s="328">
        <f t="shared" ref="V132:V149" si="54">U132/B132*100</f>
        <v>15.371189201768676</v>
      </c>
      <c r="W132" s="329">
        <v>2607</v>
      </c>
      <c r="X132" s="330">
        <f t="shared" ref="X132:X149" si="55">W132/B132*100</f>
        <v>30.33511752385385</v>
      </c>
      <c r="Y132" s="117">
        <v>1</v>
      </c>
      <c r="Z132" s="328">
        <f t="shared" ref="Z132:Z149" si="56">Y132/B132*100</f>
        <v>1.1636025133814289E-2</v>
      </c>
      <c r="AA132" s="329">
        <v>4</v>
      </c>
      <c r="AB132" s="330">
        <f t="shared" ref="AB132:AB149" si="57">AA132/B132*100</f>
        <v>4.6544100535257156E-2</v>
      </c>
      <c r="AC132" s="117">
        <v>8</v>
      </c>
      <c r="AD132" s="330">
        <f t="shared" ref="AD132:AD149" si="58">AC132/B132*100</f>
        <v>9.3088201070514312E-2</v>
      </c>
      <c r="AE132" s="117">
        <v>1088</v>
      </c>
      <c r="AF132" s="328">
        <f t="shared" ref="AF132:AF149" si="59">AE132/B132*100</f>
        <v>12.659995345589948</v>
      </c>
      <c r="AG132" s="329">
        <v>19</v>
      </c>
      <c r="AH132" s="328">
        <f t="shared" ref="AH132:AH149" si="60">AG132/B132*100</f>
        <v>0.22108447754247149</v>
      </c>
      <c r="AI132" s="329">
        <v>123</v>
      </c>
      <c r="AJ132" s="330">
        <f t="shared" ref="AJ132:AJ149" si="61">AI132/B132*100</f>
        <v>1.4312310914591575</v>
      </c>
      <c r="AK132" s="117">
        <v>277</v>
      </c>
      <c r="AL132" s="193">
        <f t="shared" ref="AL132:AL149" si="62">AK132/B132*100</f>
        <v>3.2231789620665579</v>
      </c>
    </row>
    <row r="133" spans="1:38" customFormat="1">
      <c r="A133" s="190" t="s">
        <v>32</v>
      </c>
      <c r="B133" s="114">
        <f t="shared" si="43"/>
        <v>2600</v>
      </c>
      <c r="C133" s="115">
        <v>295</v>
      </c>
      <c r="D133" s="321">
        <f t="shared" si="44"/>
        <v>11.346153846153847</v>
      </c>
      <c r="E133" s="115">
        <v>276</v>
      </c>
      <c r="F133" s="331">
        <f t="shared" si="45"/>
        <v>10.615384615384615</v>
      </c>
      <c r="G133" s="332">
        <v>0</v>
      </c>
      <c r="H133" s="333">
        <f t="shared" si="46"/>
        <v>0</v>
      </c>
      <c r="I133" s="115">
        <v>19</v>
      </c>
      <c r="J133" s="333">
        <f t="shared" si="47"/>
        <v>0.73076923076923073</v>
      </c>
      <c r="K133" s="115">
        <v>0</v>
      </c>
      <c r="L133" s="321">
        <f t="shared" si="48"/>
        <v>0</v>
      </c>
      <c r="M133" s="115">
        <f t="shared" si="49"/>
        <v>2305</v>
      </c>
      <c r="N133" s="321">
        <f t="shared" si="50"/>
        <v>88.653846153846146</v>
      </c>
      <c r="O133" s="115">
        <v>51</v>
      </c>
      <c r="P133" s="321">
        <f t="shared" si="51"/>
        <v>1.9615384615384615</v>
      </c>
      <c r="Q133" s="115">
        <v>519</v>
      </c>
      <c r="R133" s="331">
        <f t="shared" si="52"/>
        <v>19.96153846153846</v>
      </c>
      <c r="S133" s="332">
        <v>4</v>
      </c>
      <c r="T133" s="333">
        <f t="shared" si="53"/>
        <v>0.15384615384615385</v>
      </c>
      <c r="U133" s="115">
        <v>250</v>
      </c>
      <c r="V133" s="331">
        <f t="shared" si="54"/>
        <v>9.6153846153846168</v>
      </c>
      <c r="W133" s="332">
        <v>65</v>
      </c>
      <c r="X133" s="333">
        <f t="shared" si="55"/>
        <v>2.5</v>
      </c>
      <c r="Y133" s="115">
        <v>5</v>
      </c>
      <c r="Z133" s="331">
        <f t="shared" si="56"/>
        <v>0.19230769230769232</v>
      </c>
      <c r="AA133" s="332">
        <v>3</v>
      </c>
      <c r="AB133" s="333">
        <f t="shared" si="57"/>
        <v>0.11538461538461539</v>
      </c>
      <c r="AC133" s="115">
        <v>3</v>
      </c>
      <c r="AD133" s="333">
        <f t="shared" si="58"/>
        <v>0.11538461538461539</v>
      </c>
      <c r="AE133" s="115">
        <v>1402</v>
      </c>
      <c r="AF133" s="331">
        <f t="shared" si="59"/>
        <v>53.92307692307692</v>
      </c>
      <c r="AG133" s="332">
        <v>1</v>
      </c>
      <c r="AH133" s="331">
        <f t="shared" si="60"/>
        <v>3.8461538461538464E-2</v>
      </c>
      <c r="AI133" s="332">
        <v>1</v>
      </c>
      <c r="AJ133" s="333">
        <f t="shared" si="61"/>
        <v>3.8461538461538464E-2</v>
      </c>
      <c r="AK133" s="115">
        <v>1</v>
      </c>
      <c r="AL133" s="191">
        <f t="shared" si="62"/>
        <v>3.8461538461538464E-2</v>
      </c>
    </row>
    <row r="134" spans="1:38" customFormat="1">
      <c r="A134" s="192" t="s">
        <v>15</v>
      </c>
      <c r="B134" s="116">
        <f t="shared" si="43"/>
        <v>1538</v>
      </c>
      <c r="C134" s="117">
        <v>759</v>
      </c>
      <c r="D134" s="327">
        <f t="shared" si="44"/>
        <v>49.349804941482446</v>
      </c>
      <c r="E134" s="117">
        <v>3</v>
      </c>
      <c r="F134" s="328">
        <f t="shared" si="45"/>
        <v>0.1950585175552666</v>
      </c>
      <c r="G134" s="329">
        <v>0</v>
      </c>
      <c r="H134" s="330">
        <f t="shared" si="46"/>
        <v>0</v>
      </c>
      <c r="I134" s="117">
        <v>1</v>
      </c>
      <c r="J134" s="330">
        <f t="shared" si="47"/>
        <v>6.5019505851755532E-2</v>
      </c>
      <c r="K134" s="117">
        <v>755</v>
      </c>
      <c r="L134" s="327">
        <f t="shared" si="48"/>
        <v>49.089726918075421</v>
      </c>
      <c r="M134" s="117">
        <f t="shared" si="49"/>
        <v>779</v>
      </c>
      <c r="N134" s="327">
        <f t="shared" si="50"/>
        <v>50.650195058517554</v>
      </c>
      <c r="O134" s="117">
        <v>78</v>
      </c>
      <c r="P134" s="327">
        <f t="shared" si="51"/>
        <v>5.0715214564369306</v>
      </c>
      <c r="Q134" s="117">
        <v>159</v>
      </c>
      <c r="R134" s="328">
        <f t="shared" si="52"/>
        <v>10.338101430429129</v>
      </c>
      <c r="S134" s="329">
        <v>53</v>
      </c>
      <c r="T134" s="330">
        <f t="shared" si="53"/>
        <v>3.4460338101430428</v>
      </c>
      <c r="U134" s="117">
        <v>153</v>
      </c>
      <c r="V134" s="328">
        <f t="shared" si="54"/>
        <v>9.9479843953185956</v>
      </c>
      <c r="W134" s="329">
        <v>16</v>
      </c>
      <c r="X134" s="330">
        <f t="shared" si="55"/>
        <v>1.0403120936280885</v>
      </c>
      <c r="Y134" s="117">
        <v>0</v>
      </c>
      <c r="Z134" s="328">
        <f t="shared" si="56"/>
        <v>0</v>
      </c>
      <c r="AA134" s="329">
        <v>0</v>
      </c>
      <c r="AB134" s="330">
        <f t="shared" si="57"/>
        <v>0</v>
      </c>
      <c r="AC134" s="117">
        <v>0</v>
      </c>
      <c r="AD134" s="330">
        <f t="shared" si="58"/>
        <v>0</v>
      </c>
      <c r="AE134" s="117">
        <v>246</v>
      </c>
      <c r="AF134" s="328">
        <f t="shared" si="59"/>
        <v>15.994798439531859</v>
      </c>
      <c r="AG134" s="329">
        <v>15</v>
      </c>
      <c r="AH134" s="328">
        <f t="shared" si="60"/>
        <v>0.97529258777633299</v>
      </c>
      <c r="AI134" s="329">
        <v>56</v>
      </c>
      <c r="AJ134" s="330">
        <f t="shared" si="61"/>
        <v>3.6410923276983094</v>
      </c>
      <c r="AK134" s="117">
        <v>3</v>
      </c>
      <c r="AL134" s="193">
        <f t="shared" si="62"/>
        <v>0.1950585175552666</v>
      </c>
    </row>
    <row r="135" spans="1:38" customFormat="1">
      <c r="A135" s="190" t="s">
        <v>16</v>
      </c>
      <c r="B135" s="114">
        <f t="shared" si="43"/>
        <v>431</v>
      </c>
      <c r="C135" s="115">
        <v>96</v>
      </c>
      <c r="D135" s="321">
        <f t="shared" si="44"/>
        <v>22.273781902552201</v>
      </c>
      <c r="E135" s="115">
        <v>96</v>
      </c>
      <c r="F135" s="331">
        <f t="shared" si="45"/>
        <v>22.273781902552201</v>
      </c>
      <c r="G135" s="332">
        <v>0</v>
      </c>
      <c r="H135" s="333">
        <f t="shared" si="46"/>
        <v>0</v>
      </c>
      <c r="I135" s="115">
        <v>0</v>
      </c>
      <c r="J135" s="333">
        <f t="shared" si="47"/>
        <v>0</v>
      </c>
      <c r="K135" s="115">
        <v>0</v>
      </c>
      <c r="L135" s="321">
        <f t="shared" si="48"/>
        <v>0</v>
      </c>
      <c r="M135" s="115">
        <f t="shared" si="49"/>
        <v>335</v>
      </c>
      <c r="N135" s="321">
        <f t="shared" si="50"/>
        <v>77.726218097447799</v>
      </c>
      <c r="O135" s="115">
        <v>23</v>
      </c>
      <c r="P135" s="321">
        <f t="shared" si="51"/>
        <v>5.3364269141531322</v>
      </c>
      <c r="Q135" s="115">
        <v>58</v>
      </c>
      <c r="R135" s="331">
        <f t="shared" si="52"/>
        <v>13.45707656612529</v>
      </c>
      <c r="S135" s="332">
        <v>12</v>
      </c>
      <c r="T135" s="333">
        <f t="shared" si="53"/>
        <v>2.7842227378190252</v>
      </c>
      <c r="U135" s="115">
        <v>85</v>
      </c>
      <c r="V135" s="331">
        <f t="shared" si="54"/>
        <v>19.721577726218097</v>
      </c>
      <c r="W135" s="332">
        <v>18</v>
      </c>
      <c r="X135" s="333">
        <f t="shared" si="55"/>
        <v>4.1763341067285378</v>
      </c>
      <c r="Y135" s="115">
        <v>0</v>
      </c>
      <c r="Z135" s="331">
        <f t="shared" si="56"/>
        <v>0</v>
      </c>
      <c r="AA135" s="332">
        <v>1</v>
      </c>
      <c r="AB135" s="333">
        <f t="shared" si="57"/>
        <v>0.23201856148491878</v>
      </c>
      <c r="AC135" s="115">
        <v>1</v>
      </c>
      <c r="AD135" s="333">
        <f t="shared" si="58"/>
        <v>0.23201856148491878</v>
      </c>
      <c r="AE135" s="115">
        <v>106</v>
      </c>
      <c r="AF135" s="331">
        <f t="shared" si="59"/>
        <v>24.593967517401392</v>
      </c>
      <c r="AG135" s="332">
        <v>1</v>
      </c>
      <c r="AH135" s="331">
        <f t="shared" si="60"/>
        <v>0.23201856148491878</v>
      </c>
      <c r="AI135" s="332">
        <v>11</v>
      </c>
      <c r="AJ135" s="333">
        <f t="shared" si="61"/>
        <v>2.5522041763341066</v>
      </c>
      <c r="AK135" s="115">
        <v>19</v>
      </c>
      <c r="AL135" s="191">
        <f t="shared" si="62"/>
        <v>4.4083526682134568</v>
      </c>
    </row>
    <row r="136" spans="1:38" customFormat="1">
      <c r="A136" s="192" t="s">
        <v>17</v>
      </c>
      <c r="B136" s="116">
        <f t="shared" si="43"/>
        <v>1099</v>
      </c>
      <c r="C136" s="117">
        <v>9</v>
      </c>
      <c r="D136" s="327">
        <f t="shared" si="44"/>
        <v>0.81892629663330307</v>
      </c>
      <c r="E136" s="117">
        <v>7</v>
      </c>
      <c r="F136" s="328">
        <f t="shared" si="45"/>
        <v>0.63694267515923575</v>
      </c>
      <c r="G136" s="329">
        <v>0</v>
      </c>
      <c r="H136" s="330">
        <f t="shared" si="46"/>
        <v>0</v>
      </c>
      <c r="I136" s="117">
        <v>2</v>
      </c>
      <c r="J136" s="330">
        <f t="shared" si="47"/>
        <v>0.18198362147406735</v>
      </c>
      <c r="K136" s="117">
        <v>0</v>
      </c>
      <c r="L136" s="327">
        <f t="shared" si="48"/>
        <v>0</v>
      </c>
      <c r="M136" s="117">
        <f t="shared" si="49"/>
        <v>1090</v>
      </c>
      <c r="N136" s="327">
        <f t="shared" si="50"/>
        <v>99.181073703366692</v>
      </c>
      <c r="O136" s="117">
        <v>25</v>
      </c>
      <c r="P136" s="327">
        <f t="shared" si="51"/>
        <v>2.2747952684258417</v>
      </c>
      <c r="Q136" s="117">
        <v>239</v>
      </c>
      <c r="R136" s="328">
        <f t="shared" si="52"/>
        <v>21.747042766151043</v>
      </c>
      <c r="S136" s="329">
        <v>39</v>
      </c>
      <c r="T136" s="330">
        <f t="shared" si="53"/>
        <v>3.5486806187443132</v>
      </c>
      <c r="U136" s="117">
        <v>161</v>
      </c>
      <c r="V136" s="328">
        <f t="shared" si="54"/>
        <v>14.64968152866242</v>
      </c>
      <c r="W136" s="329">
        <v>28</v>
      </c>
      <c r="X136" s="330">
        <f t="shared" si="55"/>
        <v>2.547770700636943</v>
      </c>
      <c r="Y136" s="117">
        <v>1</v>
      </c>
      <c r="Z136" s="328">
        <f t="shared" si="56"/>
        <v>9.0991810737033677E-2</v>
      </c>
      <c r="AA136" s="329">
        <v>3</v>
      </c>
      <c r="AB136" s="330">
        <f t="shared" si="57"/>
        <v>0.27297543221110104</v>
      </c>
      <c r="AC136" s="117">
        <v>0</v>
      </c>
      <c r="AD136" s="330">
        <f t="shared" si="58"/>
        <v>0</v>
      </c>
      <c r="AE136" s="117">
        <v>378</v>
      </c>
      <c r="AF136" s="328">
        <f t="shared" si="59"/>
        <v>34.394904458598724</v>
      </c>
      <c r="AG136" s="329">
        <v>15</v>
      </c>
      <c r="AH136" s="328">
        <f t="shared" si="60"/>
        <v>1.3648771610555051</v>
      </c>
      <c r="AI136" s="329">
        <v>134</v>
      </c>
      <c r="AJ136" s="330">
        <f t="shared" si="61"/>
        <v>12.192902638762511</v>
      </c>
      <c r="AK136" s="117">
        <v>67</v>
      </c>
      <c r="AL136" s="193">
        <f t="shared" si="62"/>
        <v>6.0964513193812557</v>
      </c>
    </row>
    <row r="137" spans="1:38" customFormat="1">
      <c r="A137" s="190" t="s">
        <v>18</v>
      </c>
      <c r="B137" s="114">
        <f t="shared" si="43"/>
        <v>4098</v>
      </c>
      <c r="C137" s="115">
        <v>1679</v>
      </c>
      <c r="D137" s="321">
        <f t="shared" si="44"/>
        <v>40.971205466081017</v>
      </c>
      <c r="E137" s="115">
        <v>420</v>
      </c>
      <c r="F137" s="331">
        <f t="shared" si="45"/>
        <v>10.248901903367496</v>
      </c>
      <c r="G137" s="332">
        <v>7</v>
      </c>
      <c r="H137" s="333">
        <f t="shared" si="46"/>
        <v>0.17081503172279161</v>
      </c>
      <c r="I137" s="115">
        <v>0</v>
      </c>
      <c r="J137" s="333">
        <f t="shared" si="47"/>
        <v>0</v>
      </c>
      <c r="K137" s="115">
        <v>1252</v>
      </c>
      <c r="L137" s="321">
        <f t="shared" si="48"/>
        <v>30.551488530990728</v>
      </c>
      <c r="M137" s="115">
        <f t="shared" si="49"/>
        <v>2419</v>
      </c>
      <c r="N137" s="321">
        <f t="shared" si="50"/>
        <v>59.028794533918983</v>
      </c>
      <c r="O137" s="115">
        <v>95</v>
      </c>
      <c r="P137" s="321">
        <f t="shared" si="51"/>
        <v>2.3182040019521719</v>
      </c>
      <c r="Q137" s="115">
        <v>228</v>
      </c>
      <c r="R137" s="331">
        <f t="shared" si="52"/>
        <v>5.5636896046852122</v>
      </c>
      <c r="S137" s="332">
        <v>33</v>
      </c>
      <c r="T137" s="333">
        <f t="shared" si="53"/>
        <v>0.80527086383601754</v>
      </c>
      <c r="U137" s="115">
        <v>711</v>
      </c>
      <c r="V137" s="331">
        <f t="shared" si="54"/>
        <v>17.349926793557831</v>
      </c>
      <c r="W137" s="332">
        <v>464</v>
      </c>
      <c r="X137" s="333">
        <f t="shared" si="55"/>
        <v>11.322596388482186</v>
      </c>
      <c r="Y137" s="115">
        <v>4</v>
      </c>
      <c r="Z137" s="331">
        <f t="shared" si="56"/>
        <v>9.760858955588092E-2</v>
      </c>
      <c r="AA137" s="332">
        <v>27</v>
      </c>
      <c r="AB137" s="333">
        <f t="shared" si="57"/>
        <v>0.65885797950219627</v>
      </c>
      <c r="AC137" s="115">
        <v>0</v>
      </c>
      <c r="AD137" s="333">
        <f t="shared" si="58"/>
        <v>0</v>
      </c>
      <c r="AE137" s="115">
        <v>755</v>
      </c>
      <c r="AF137" s="331">
        <f t="shared" si="59"/>
        <v>18.423621278672524</v>
      </c>
      <c r="AG137" s="332">
        <v>7</v>
      </c>
      <c r="AH137" s="331">
        <f t="shared" si="60"/>
        <v>0.17081503172279161</v>
      </c>
      <c r="AI137" s="332">
        <v>37</v>
      </c>
      <c r="AJ137" s="333">
        <f t="shared" si="61"/>
        <v>0.90287945339189846</v>
      </c>
      <c r="AK137" s="115">
        <v>58</v>
      </c>
      <c r="AL137" s="191">
        <f t="shared" si="62"/>
        <v>1.4153245485602732</v>
      </c>
    </row>
    <row r="138" spans="1:38" customFormat="1">
      <c r="A138" s="192" t="s">
        <v>19</v>
      </c>
      <c r="B138" s="116">
        <f t="shared" si="43"/>
        <v>945</v>
      </c>
      <c r="C138" s="117">
        <v>126</v>
      </c>
      <c r="D138" s="327">
        <f t="shared" si="44"/>
        <v>13.333333333333334</v>
      </c>
      <c r="E138" s="117">
        <v>1</v>
      </c>
      <c r="F138" s="328">
        <f t="shared" si="45"/>
        <v>0.10582010582010583</v>
      </c>
      <c r="G138" s="329">
        <v>0</v>
      </c>
      <c r="H138" s="330">
        <f t="shared" si="46"/>
        <v>0</v>
      </c>
      <c r="I138" s="117">
        <v>2</v>
      </c>
      <c r="J138" s="330">
        <f t="shared" si="47"/>
        <v>0.21164021164021166</v>
      </c>
      <c r="K138" s="117">
        <v>123</v>
      </c>
      <c r="L138" s="327">
        <f t="shared" si="48"/>
        <v>13.015873015873018</v>
      </c>
      <c r="M138" s="117">
        <f t="shared" si="49"/>
        <v>819</v>
      </c>
      <c r="N138" s="327">
        <f t="shared" si="50"/>
        <v>86.666666666666671</v>
      </c>
      <c r="O138" s="117">
        <v>93</v>
      </c>
      <c r="P138" s="327">
        <f t="shared" si="51"/>
        <v>9.8412698412698418</v>
      </c>
      <c r="Q138" s="117">
        <v>244</v>
      </c>
      <c r="R138" s="328">
        <f t="shared" si="52"/>
        <v>25.82010582010582</v>
      </c>
      <c r="S138" s="329">
        <v>84</v>
      </c>
      <c r="T138" s="330">
        <f t="shared" si="53"/>
        <v>8.8888888888888893</v>
      </c>
      <c r="U138" s="117">
        <v>114</v>
      </c>
      <c r="V138" s="328">
        <f t="shared" si="54"/>
        <v>12.063492063492063</v>
      </c>
      <c r="W138" s="329">
        <v>15</v>
      </c>
      <c r="X138" s="330">
        <f t="shared" si="55"/>
        <v>1.5873015873015872</v>
      </c>
      <c r="Y138" s="117">
        <v>0</v>
      </c>
      <c r="Z138" s="328">
        <f t="shared" si="56"/>
        <v>0</v>
      </c>
      <c r="AA138" s="329">
        <v>0</v>
      </c>
      <c r="AB138" s="330">
        <f t="shared" si="57"/>
        <v>0</v>
      </c>
      <c r="AC138" s="117">
        <v>0</v>
      </c>
      <c r="AD138" s="330">
        <f t="shared" si="58"/>
        <v>0</v>
      </c>
      <c r="AE138" s="117">
        <v>206</v>
      </c>
      <c r="AF138" s="328">
        <f t="shared" si="59"/>
        <v>21.798941798941797</v>
      </c>
      <c r="AG138" s="329">
        <v>0</v>
      </c>
      <c r="AH138" s="328">
        <f t="shared" si="60"/>
        <v>0</v>
      </c>
      <c r="AI138" s="329">
        <v>22</v>
      </c>
      <c r="AJ138" s="330">
        <f t="shared" si="61"/>
        <v>2.3280423280423279</v>
      </c>
      <c r="AK138" s="117">
        <v>41</v>
      </c>
      <c r="AL138" s="193">
        <f t="shared" si="62"/>
        <v>4.3386243386243386</v>
      </c>
    </row>
    <row r="139" spans="1:38" customFormat="1">
      <c r="A139" s="190" t="s">
        <v>20</v>
      </c>
      <c r="B139" s="114">
        <f t="shared" si="43"/>
        <v>4915</v>
      </c>
      <c r="C139" s="115">
        <v>1582</v>
      </c>
      <c r="D139" s="321">
        <f t="shared" si="44"/>
        <v>32.187182095625637</v>
      </c>
      <c r="E139" s="115">
        <v>266</v>
      </c>
      <c r="F139" s="331">
        <f t="shared" si="45"/>
        <v>5.4120040691759925</v>
      </c>
      <c r="G139" s="332">
        <v>17</v>
      </c>
      <c r="H139" s="333">
        <f t="shared" si="46"/>
        <v>0.34587995930824006</v>
      </c>
      <c r="I139" s="115">
        <v>0</v>
      </c>
      <c r="J139" s="333">
        <f t="shared" si="47"/>
        <v>0</v>
      </c>
      <c r="K139" s="115">
        <v>1299</v>
      </c>
      <c r="L139" s="321">
        <f t="shared" si="48"/>
        <v>26.429298067141403</v>
      </c>
      <c r="M139" s="115">
        <f t="shared" si="49"/>
        <v>3333</v>
      </c>
      <c r="N139" s="321">
        <f t="shared" si="50"/>
        <v>67.81281790437437</v>
      </c>
      <c r="O139" s="115">
        <v>200</v>
      </c>
      <c r="P139" s="321">
        <f t="shared" si="51"/>
        <v>4.0691759918616484</v>
      </c>
      <c r="Q139" s="115">
        <v>352</v>
      </c>
      <c r="R139" s="331">
        <f t="shared" si="52"/>
        <v>7.1617497456765005</v>
      </c>
      <c r="S139" s="332">
        <v>391</v>
      </c>
      <c r="T139" s="333">
        <f t="shared" si="53"/>
        <v>7.955239064089521</v>
      </c>
      <c r="U139" s="115">
        <v>1037</v>
      </c>
      <c r="V139" s="331">
        <f t="shared" si="54"/>
        <v>21.098677517802646</v>
      </c>
      <c r="W139" s="332">
        <v>529</v>
      </c>
      <c r="X139" s="333">
        <f t="shared" si="55"/>
        <v>10.76297049847406</v>
      </c>
      <c r="Y139" s="115">
        <v>1</v>
      </c>
      <c r="Z139" s="331">
        <f t="shared" si="56"/>
        <v>2.0345879959308241E-2</v>
      </c>
      <c r="AA139" s="332">
        <v>39</v>
      </c>
      <c r="AB139" s="333">
        <f t="shared" si="57"/>
        <v>0.79348931841302128</v>
      </c>
      <c r="AC139" s="115">
        <v>1</v>
      </c>
      <c r="AD139" s="333">
        <f t="shared" si="58"/>
        <v>2.0345879959308241E-2</v>
      </c>
      <c r="AE139" s="115">
        <v>651</v>
      </c>
      <c r="AF139" s="331">
        <f t="shared" si="59"/>
        <v>13.245167853509665</v>
      </c>
      <c r="AG139" s="332">
        <v>15</v>
      </c>
      <c r="AH139" s="331">
        <f t="shared" si="60"/>
        <v>0.3051881993896236</v>
      </c>
      <c r="AI139" s="332">
        <v>30</v>
      </c>
      <c r="AJ139" s="333">
        <f t="shared" si="61"/>
        <v>0.61037639877924721</v>
      </c>
      <c r="AK139" s="115">
        <v>87</v>
      </c>
      <c r="AL139" s="191">
        <f t="shared" si="62"/>
        <v>1.7700915564598168</v>
      </c>
    </row>
    <row r="140" spans="1:38" customFormat="1">
      <c r="A140" s="192" t="s">
        <v>77</v>
      </c>
      <c r="B140" s="116">
        <f t="shared" si="43"/>
        <v>10162</v>
      </c>
      <c r="C140" s="117">
        <v>2375</v>
      </c>
      <c r="D140" s="327">
        <f t="shared" si="44"/>
        <v>23.371383585908287</v>
      </c>
      <c r="E140" s="117">
        <v>2096</v>
      </c>
      <c r="F140" s="328">
        <f t="shared" si="45"/>
        <v>20.625861050974219</v>
      </c>
      <c r="G140" s="329">
        <v>0</v>
      </c>
      <c r="H140" s="330">
        <f t="shared" si="46"/>
        <v>0</v>
      </c>
      <c r="I140" s="117">
        <v>2</v>
      </c>
      <c r="J140" s="330">
        <f t="shared" si="47"/>
        <v>1.9681165124975399E-2</v>
      </c>
      <c r="K140" s="117">
        <v>277</v>
      </c>
      <c r="L140" s="327">
        <f t="shared" si="48"/>
        <v>2.7258413698090926</v>
      </c>
      <c r="M140" s="117">
        <f t="shared" si="49"/>
        <v>7787</v>
      </c>
      <c r="N140" s="327">
        <f t="shared" si="50"/>
        <v>76.628616414091709</v>
      </c>
      <c r="O140" s="117">
        <v>802</v>
      </c>
      <c r="P140" s="327">
        <f t="shared" si="51"/>
        <v>7.8921472151151351</v>
      </c>
      <c r="Q140" s="117">
        <v>1302</v>
      </c>
      <c r="R140" s="328">
        <f t="shared" si="52"/>
        <v>12.812438496358986</v>
      </c>
      <c r="S140" s="329">
        <v>408</v>
      </c>
      <c r="T140" s="330">
        <f t="shared" si="53"/>
        <v>4.0149576854949816</v>
      </c>
      <c r="U140" s="117">
        <v>1618</v>
      </c>
      <c r="V140" s="328">
        <f t="shared" si="54"/>
        <v>15.922062586105099</v>
      </c>
      <c r="W140" s="329">
        <v>2559</v>
      </c>
      <c r="X140" s="330">
        <f t="shared" si="55"/>
        <v>25.182050777406022</v>
      </c>
      <c r="Y140" s="117">
        <v>5</v>
      </c>
      <c r="Z140" s="328">
        <f t="shared" si="56"/>
        <v>4.9202912812438493E-2</v>
      </c>
      <c r="AA140" s="329">
        <v>62</v>
      </c>
      <c r="AB140" s="330">
        <f t="shared" si="57"/>
        <v>0.61011611887423733</v>
      </c>
      <c r="AC140" s="117">
        <v>0</v>
      </c>
      <c r="AD140" s="330">
        <f t="shared" si="58"/>
        <v>0</v>
      </c>
      <c r="AE140" s="117">
        <v>796</v>
      </c>
      <c r="AF140" s="328">
        <f t="shared" si="59"/>
        <v>7.8331037197402082</v>
      </c>
      <c r="AG140" s="329">
        <v>24</v>
      </c>
      <c r="AH140" s="328">
        <f t="shared" si="60"/>
        <v>0.23617398149970481</v>
      </c>
      <c r="AI140" s="329">
        <v>96</v>
      </c>
      <c r="AJ140" s="330">
        <f t="shared" si="61"/>
        <v>0.94469592599881924</v>
      </c>
      <c r="AK140" s="117">
        <v>115</v>
      </c>
      <c r="AL140" s="193">
        <f t="shared" si="62"/>
        <v>1.1316669946860853</v>
      </c>
    </row>
    <row r="141" spans="1:38" customFormat="1">
      <c r="A141" s="190" t="s">
        <v>22</v>
      </c>
      <c r="B141" s="114">
        <f t="shared" si="43"/>
        <v>2457</v>
      </c>
      <c r="C141" s="115">
        <v>1176</v>
      </c>
      <c r="D141" s="321">
        <f t="shared" si="44"/>
        <v>47.863247863247864</v>
      </c>
      <c r="E141" s="115">
        <v>227</v>
      </c>
      <c r="F141" s="331">
        <f t="shared" si="45"/>
        <v>9.2389092389092387</v>
      </c>
      <c r="G141" s="332">
        <v>2</v>
      </c>
      <c r="H141" s="333">
        <f t="shared" si="46"/>
        <v>8.1400081400081398E-2</v>
      </c>
      <c r="I141" s="115">
        <v>2</v>
      </c>
      <c r="J141" s="333">
        <f t="shared" si="47"/>
        <v>8.1400081400081398E-2</v>
      </c>
      <c r="K141" s="115">
        <v>945</v>
      </c>
      <c r="L141" s="321">
        <f t="shared" si="48"/>
        <v>38.461538461538467</v>
      </c>
      <c r="M141" s="115">
        <f t="shared" si="49"/>
        <v>1281</v>
      </c>
      <c r="N141" s="321">
        <f t="shared" si="50"/>
        <v>52.136752136752143</v>
      </c>
      <c r="O141" s="115">
        <v>6</v>
      </c>
      <c r="P141" s="321">
        <f t="shared" si="51"/>
        <v>0.24420024420024419</v>
      </c>
      <c r="Q141" s="115">
        <v>92</v>
      </c>
      <c r="R141" s="331">
        <f t="shared" si="52"/>
        <v>3.7444037444037446</v>
      </c>
      <c r="S141" s="332">
        <v>8</v>
      </c>
      <c r="T141" s="333">
        <f t="shared" si="53"/>
        <v>0.32560032560032559</v>
      </c>
      <c r="U141" s="115">
        <v>396</v>
      </c>
      <c r="V141" s="331">
        <f t="shared" si="54"/>
        <v>16.117216117216117</v>
      </c>
      <c r="W141" s="332">
        <v>659</v>
      </c>
      <c r="X141" s="333">
        <f t="shared" si="55"/>
        <v>26.821326821326817</v>
      </c>
      <c r="Y141" s="115">
        <v>0</v>
      </c>
      <c r="Z141" s="331">
        <f t="shared" si="56"/>
        <v>0</v>
      </c>
      <c r="AA141" s="332">
        <v>2</v>
      </c>
      <c r="AB141" s="333">
        <f t="shared" si="57"/>
        <v>8.1400081400081398E-2</v>
      </c>
      <c r="AC141" s="115">
        <v>0</v>
      </c>
      <c r="AD141" s="333">
        <f t="shared" si="58"/>
        <v>0</v>
      </c>
      <c r="AE141" s="115">
        <v>86</v>
      </c>
      <c r="AF141" s="331">
        <f t="shared" si="59"/>
        <v>3.5002035002035004</v>
      </c>
      <c r="AG141" s="332">
        <v>5</v>
      </c>
      <c r="AH141" s="331">
        <f t="shared" si="60"/>
        <v>0.20350020350020348</v>
      </c>
      <c r="AI141" s="332">
        <v>12</v>
      </c>
      <c r="AJ141" s="333">
        <f t="shared" si="61"/>
        <v>0.48840048840048839</v>
      </c>
      <c r="AK141" s="115">
        <v>15</v>
      </c>
      <c r="AL141" s="191">
        <f t="shared" si="62"/>
        <v>0.61050061050061055</v>
      </c>
    </row>
    <row r="142" spans="1:38" customFormat="1">
      <c r="A142" s="192" t="s">
        <v>23</v>
      </c>
      <c r="B142" s="116">
        <f t="shared" si="43"/>
        <v>464</v>
      </c>
      <c r="C142" s="117">
        <v>132</v>
      </c>
      <c r="D142" s="327">
        <f t="shared" si="44"/>
        <v>28.448275862068968</v>
      </c>
      <c r="E142" s="117">
        <v>0</v>
      </c>
      <c r="F142" s="328">
        <f t="shared" si="45"/>
        <v>0</v>
      </c>
      <c r="G142" s="329">
        <v>0</v>
      </c>
      <c r="H142" s="330">
        <f t="shared" si="46"/>
        <v>0</v>
      </c>
      <c r="I142" s="117">
        <v>0</v>
      </c>
      <c r="J142" s="330">
        <f t="shared" si="47"/>
        <v>0</v>
      </c>
      <c r="K142" s="117">
        <v>132</v>
      </c>
      <c r="L142" s="327">
        <f t="shared" si="48"/>
        <v>28.448275862068968</v>
      </c>
      <c r="M142" s="117">
        <f t="shared" si="49"/>
        <v>332</v>
      </c>
      <c r="N142" s="327">
        <f t="shared" si="50"/>
        <v>71.551724137931032</v>
      </c>
      <c r="O142" s="117">
        <v>25</v>
      </c>
      <c r="P142" s="327">
        <f t="shared" si="51"/>
        <v>5.387931034482758</v>
      </c>
      <c r="Q142" s="117">
        <v>29</v>
      </c>
      <c r="R142" s="328">
        <f t="shared" si="52"/>
        <v>6.25</v>
      </c>
      <c r="S142" s="329">
        <v>0</v>
      </c>
      <c r="T142" s="330">
        <f t="shared" si="53"/>
        <v>0</v>
      </c>
      <c r="U142" s="117">
        <v>57</v>
      </c>
      <c r="V142" s="328">
        <f t="shared" si="54"/>
        <v>12.284482758620689</v>
      </c>
      <c r="W142" s="329">
        <v>201</v>
      </c>
      <c r="X142" s="330">
        <f t="shared" si="55"/>
        <v>43.318965517241381</v>
      </c>
      <c r="Y142" s="117">
        <v>0</v>
      </c>
      <c r="Z142" s="328">
        <f t="shared" si="56"/>
        <v>0</v>
      </c>
      <c r="AA142" s="329">
        <v>0</v>
      </c>
      <c r="AB142" s="330">
        <f t="shared" si="57"/>
        <v>0</v>
      </c>
      <c r="AC142" s="117">
        <v>0</v>
      </c>
      <c r="AD142" s="330">
        <f t="shared" si="58"/>
        <v>0</v>
      </c>
      <c r="AE142" s="117">
        <v>15</v>
      </c>
      <c r="AF142" s="328">
        <f t="shared" si="59"/>
        <v>3.2327586206896552</v>
      </c>
      <c r="AG142" s="329">
        <v>1</v>
      </c>
      <c r="AH142" s="328">
        <f t="shared" si="60"/>
        <v>0.21551724137931033</v>
      </c>
      <c r="AI142" s="329">
        <v>1</v>
      </c>
      <c r="AJ142" s="330">
        <f t="shared" si="61"/>
        <v>0.21551724137931033</v>
      </c>
      <c r="AK142" s="117">
        <v>3</v>
      </c>
      <c r="AL142" s="193">
        <f t="shared" si="62"/>
        <v>0.64655172413793105</v>
      </c>
    </row>
    <row r="143" spans="1:38" customFormat="1">
      <c r="A143" s="190" t="s">
        <v>24</v>
      </c>
      <c r="B143" s="114">
        <f t="shared" si="43"/>
        <v>2341</v>
      </c>
      <c r="C143" s="115">
        <v>890</v>
      </c>
      <c r="D143" s="321">
        <f t="shared" si="44"/>
        <v>38.017941050832974</v>
      </c>
      <c r="E143" s="115">
        <v>287</v>
      </c>
      <c r="F143" s="331">
        <f t="shared" si="45"/>
        <v>12.259718069201195</v>
      </c>
      <c r="G143" s="332">
        <v>8</v>
      </c>
      <c r="H143" s="333">
        <f t="shared" si="46"/>
        <v>0.34173430158052115</v>
      </c>
      <c r="I143" s="115">
        <v>0</v>
      </c>
      <c r="J143" s="333">
        <f t="shared" si="47"/>
        <v>0</v>
      </c>
      <c r="K143" s="115">
        <v>595</v>
      </c>
      <c r="L143" s="321">
        <f t="shared" si="48"/>
        <v>25.416488680051259</v>
      </c>
      <c r="M143" s="115">
        <f t="shared" si="49"/>
        <v>1451</v>
      </c>
      <c r="N143" s="321">
        <f t="shared" si="50"/>
        <v>61.982058949167019</v>
      </c>
      <c r="O143" s="115">
        <v>181</v>
      </c>
      <c r="P143" s="321">
        <f t="shared" si="51"/>
        <v>7.7317385732592907</v>
      </c>
      <c r="Q143" s="115">
        <v>440</v>
      </c>
      <c r="R143" s="331">
        <f t="shared" si="52"/>
        <v>18.795386586928664</v>
      </c>
      <c r="S143" s="332">
        <v>113</v>
      </c>
      <c r="T143" s="333">
        <f t="shared" si="53"/>
        <v>4.8269970098248614</v>
      </c>
      <c r="U143" s="115">
        <v>277</v>
      </c>
      <c r="V143" s="331">
        <f t="shared" si="54"/>
        <v>11.832550192225545</v>
      </c>
      <c r="W143" s="332">
        <v>38</v>
      </c>
      <c r="X143" s="333">
        <f t="shared" si="55"/>
        <v>1.6232379325074753</v>
      </c>
      <c r="Y143" s="115">
        <v>1</v>
      </c>
      <c r="Z143" s="331">
        <f t="shared" si="56"/>
        <v>4.2716787697565144E-2</v>
      </c>
      <c r="AA143" s="332">
        <v>3</v>
      </c>
      <c r="AB143" s="333">
        <f t="shared" si="57"/>
        <v>0.12815036309269542</v>
      </c>
      <c r="AC143" s="115">
        <v>0</v>
      </c>
      <c r="AD143" s="333">
        <f t="shared" si="58"/>
        <v>0</v>
      </c>
      <c r="AE143" s="115">
        <v>337</v>
      </c>
      <c r="AF143" s="331">
        <f t="shared" si="59"/>
        <v>14.395557454079452</v>
      </c>
      <c r="AG143" s="332">
        <v>9</v>
      </c>
      <c r="AH143" s="331">
        <f t="shared" si="60"/>
        <v>0.3844510892780863</v>
      </c>
      <c r="AI143" s="332">
        <v>25</v>
      </c>
      <c r="AJ143" s="333">
        <f t="shared" si="61"/>
        <v>1.0679196924391285</v>
      </c>
      <c r="AK143" s="115">
        <v>27</v>
      </c>
      <c r="AL143" s="191">
        <f t="shared" si="62"/>
        <v>1.1533532678342588</v>
      </c>
    </row>
    <row r="144" spans="1:38" customFormat="1">
      <c r="A144" s="192" t="s">
        <v>25</v>
      </c>
      <c r="B144" s="116">
        <f t="shared" si="43"/>
        <v>1418</v>
      </c>
      <c r="C144" s="117">
        <v>787</v>
      </c>
      <c r="D144" s="327">
        <f t="shared" si="44"/>
        <v>55.500705218617775</v>
      </c>
      <c r="E144" s="117">
        <v>71</v>
      </c>
      <c r="F144" s="328">
        <f t="shared" si="45"/>
        <v>5.0070521861777149</v>
      </c>
      <c r="G144" s="329">
        <v>0</v>
      </c>
      <c r="H144" s="330">
        <f t="shared" si="46"/>
        <v>0</v>
      </c>
      <c r="I144" s="117">
        <v>5</v>
      </c>
      <c r="J144" s="330">
        <f t="shared" si="47"/>
        <v>0.35260930888575459</v>
      </c>
      <c r="K144" s="117">
        <v>711</v>
      </c>
      <c r="L144" s="327">
        <f t="shared" si="48"/>
        <v>50.141043723554304</v>
      </c>
      <c r="M144" s="117">
        <f t="shared" si="49"/>
        <v>631</v>
      </c>
      <c r="N144" s="327">
        <f t="shared" si="50"/>
        <v>44.499294781382225</v>
      </c>
      <c r="O144" s="117">
        <v>62</v>
      </c>
      <c r="P144" s="327">
        <f t="shared" si="51"/>
        <v>4.3723554301833572</v>
      </c>
      <c r="Q144" s="117">
        <v>188</v>
      </c>
      <c r="R144" s="328">
        <f t="shared" si="52"/>
        <v>13.258110014104371</v>
      </c>
      <c r="S144" s="329">
        <v>26</v>
      </c>
      <c r="T144" s="330">
        <f t="shared" si="53"/>
        <v>1.8335684062059237</v>
      </c>
      <c r="U144" s="117">
        <v>141</v>
      </c>
      <c r="V144" s="328">
        <f t="shared" si="54"/>
        <v>9.9435825105782794</v>
      </c>
      <c r="W144" s="329">
        <v>30</v>
      </c>
      <c r="X144" s="330">
        <f t="shared" si="55"/>
        <v>2.1156558533145273</v>
      </c>
      <c r="Y144" s="117">
        <v>0</v>
      </c>
      <c r="Z144" s="328">
        <f t="shared" si="56"/>
        <v>0</v>
      </c>
      <c r="AA144" s="329">
        <v>3</v>
      </c>
      <c r="AB144" s="330">
        <f t="shared" si="57"/>
        <v>0.21156558533145275</v>
      </c>
      <c r="AC144" s="117">
        <v>0</v>
      </c>
      <c r="AD144" s="330">
        <f t="shared" si="58"/>
        <v>0</v>
      </c>
      <c r="AE144" s="117">
        <v>177</v>
      </c>
      <c r="AF144" s="328">
        <f t="shared" si="59"/>
        <v>12.482369534555712</v>
      </c>
      <c r="AG144" s="329">
        <v>0</v>
      </c>
      <c r="AH144" s="328">
        <f t="shared" si="60"/>
        <v>0</v>
      </c>
      <c r="AI144" s="329">
        <v>4</v>
      </c>
      <c r="AJ144" s="330">
        <f t="shared" si="61"/>
        <v>0.28208744710860367</v>
      </c>
      <c r="AK144" s="117">
        <v>0</v>
      </c>
      <c r="AL144" s="193">
        <f t="shared" si="62"/>
        <v>0</v>
      </c>
    </row>
    <row r="145" spans="1:38" customFormat="1">
      <c r="A145" s="190" t="s">
        <v>26</v>
      </c>
      <c r="B145" s="114">
        <f t="shared" si="43"/>
        <v>1768</v>
      </c>
      <c r="C145" s="115">
        <v>395</v>
      </c>
      <c r="D145" s="334">
        <f t="shared" si="44"/>
        <v>22.341628959276019</v>
      </c>
      <c r="E145" s="115">
        <v>106</v>
      </c>
      <c r="F145" s="335">
        <f t="shared" si="45"/>
        <v>5.995475113122172</v>
      </c>
      <c r="G145" s="332">
        <v>1</v>
      </c>
      <c r="H145" s="336">
        <f t="shared" si="46"/>
        <v>5.6561085972850686E-2</v>
      </c>
      <c r="I145" s="115">
        <v>10</v>
      </c>
      <c r="J145" s="336">
        <f t="shared" si="47"/>
        <v>0.56561085972850678</v>
      </c>
      <c r="K145" s="115">
        <v>278</v>
      </c>
      <c r="L145" s="334">
        <f t="shared" si="48"/>
        <v>15.723981900452488</v>
      </c>
      <c r="M145" s="115">
        <f t="shared" si="49"/>
        <v>1373</v>
      </c>
      <c r="N145" s="334">
        <f t="shared" si="50"/>
        <v>77.658371040723978</v>
      </c>
      <c r="O145" s="115">
        <v>96</v>
      </c>
      <c r="P145" s="334">
        <f t="shared" si="51"/>
        <v>5.4298642533936654</v>
      </c>
      <c r="Q145" s="115">
        <v>209</v>
      </c>
      <c r="R145" s="335">
        <f t="shared" si="52"/>
        <v>11.821266968325791</v>
      </c>
      <c r="S145" s="332">
        <v>90</v>
      </c>
      <c r="T145" s="336">
        <f t="shared" si="53"/>
        <v>5.0904977375565608</v>
      </c>
      <c r="U145" s="115">
        <v>574</v>
      </c>
      <c r="V145" s="335">
        <f t="shared" si="54"/>
        <v>32.466063348416291</v>
      </c>
      <c r="W145" s="332">
        <v>25</v>
      </c>
      <c r="X145" s="336">
        <f t="shared" si="55"/>
        <v>1.4140271493212671</v>
      </c>
      <c r="Y145" s="115">
        <v>1</v>
      </c>
      <c r="Z145" s="335">
        <f t="shared" si="56"/>
        <v>5.6561085972850686E-2</v>
      </c>
      <c r="AA145" s="332">
        <v>17</v>
      </c>
      <c r="AB145" s="336">
        <f t="shared" si="57"/>
        <v>0.96153846153846156</v>
      </c>
      <c r="AC145" s="115">
        <v>2</v>
      </c>
      <c r="AD145" s="336">
        <f t="shared" si="58"/>
        <v>0.11312217194570137</v>
      </c>
      <c r="AE145" s="115">
        <v>317</v>
      </c>
      <c r="AF145" s="335">
        <f t="shared" si="59"/>
        <v>17.929864253393664</v>
      </c>
      <c r="AG145" s="332">
        <v>6</v>
      </c>
      <c r="AH145" s="335">
        <f t="shared" si="60"/>
        <v>0.33936651583710409</v>
      </c>
      <c r="AI145" s="332">
        <v>11</v>
      </c>
      <c r="AJ145" s="336">
        <f t="shared" si="61"/>
        <v>0.62217194570135748</v>
      </c>
      <c r="AK145" s="115">
        <v>25</v>
      </c>
      <c r="AL145" s="194">
        <f t="shared" si="62"/>
        <v>1.4140271493212671</v>
      </c>
    </row>
    <row r="146" spans="1:38" customFormat="1" ht="15.75" thickBot="1">
      <c r="A146" s="192" t="s">
        <v>27</v>
      </c>
      <c r="B146" s="116">
        <f t="shared" si="43"/>
        <v>1328</v>
      </c>
      <c r="C146" s="117">
        <v>498</v>
      </c>
      <c r="D146" s="327">
        <f t="shared" si="44"/>
        <v>37.5</v>
      </c>
      <c r="E146" s="117">
        <v>45</v>
      </c>
      <c r="F146" s="328">
        <f t="shared" si="45"/>
        <v>3.3885542168674698</v>
      </c>
      <c r="G146" s="329">
        <v>0</v>
      </c>
      <c r="H146" s="330">
        <f t="shared" si="46"/>
        <v>0</v>
      </c>
      <c r="I146" s="117">
        <v>8</v>
      </c>
      <c r="J146" s="330">
        <f t="shared" si="47"/>
        <v>0.60240963855421692</v>
      </c>
      <c r="K146" s="117">
        <v>445</v>
      </c>
      <c r="L146" s="327">
        <f t="shared" si="48"/>
        <v>33.50903614457831</v>
      </c>
      <c r="M146" s="117">
        <f t="shared" si="49"/>
        <v>830</v>
      </c>
      <c r="N146" s="327">
        <f t="shared" si="50"/>
        <v>62.5</v>
      </c>
      <c r="O146" s="117">
        <v>159</v>
      </c>
      <c r="P146" s="327">
        <f t="shared" si="51"/>
        <v>11.97289156626506</v>
      </c>
      <c r="Q146" s="117">
        <v>232</v>
      </c>
      <c r="R146" s="328">
        <f t="shared" si="52"/>
        <v>17.46987951807229</v>
      </c>
      <c r="S146" s="329">
        <v>92</v>
      </c>
      <c r="T146" s="330">
        <f t="shared" si="53"/>
        <v>6.927710843373494</v>
      </c>
      <c r="U146" s="117">
        <v>189</v>
      </c>
      <c r="V146" s="328">
        <f t="shared" si="54"/>
        <v>14.231927710843372</v>
      </c>
      <c r="W146" s="329">
        <v>72</v>
      </c>
      <c r="X146" s="330">
        <f t="shared" si="55"/>
        <v>5.4216867469879517</v>
      </c>
      <c r="Y146" s="117">
        <v>0</v>
      </c>
      <c r="Z146" s="328">
        <f t="shared" si="56"/>
        <v>0</v>
      </c>
      <c r="AA146" s="329">
        <v>1</v>
      </c>
      <c r="AB146" s="330">
        <f t="shared" si="57"/>
        <v>7.5301204819277115E-2</v>
      </c>
      <c r="AC146" s="117">
        <v>0</v>
      </c>
      <c r="AD146" s="330">
        <f t="shared" si="58"/>
        <v>0</v>
      </c>
      <c r="AE146" s="117">
        <v>70</v>
      </c>
      <c r="AF146" s="328">
        <f t="shared" si="59"/>
        <v>5.2710843373493983</v>
      </c>
      <c r="AG146" s="329">
        <v>5</v>
      </c>
      <c r="AH146" s="328">
        <f t="shared" si="60"/>
        <v>0.37650602409638556</v>
      </c>
      <c r="AI146" s="329">
        <v>3</v>
      </c>
      <c r="AJ146" s="330">
        <f t="shared" si="61"/>
        <v>0.2259036144578313</v>
      </c>
      <c r="AK146" s="117">
        <v>7</v>
      </c>
      <c r="AL146" s="193">
        <f t="shared" si="62"/>
        <v>0.52710843373493976</v>
      </c>
    </row>
    <row r="147" spans="1:38" customFormat="1">
      <c r="A147" s="195" t="s">
        <v>28</v>
      </c>
      <c r="B147" s="118">
        <f t="shared" si="43"/>
        <v>42700</v>
      </c>
      <c r="C147" s="119">
        <v>13408</v>
      </c>
      <c r="D147" s="337">
        <f t="shared" si="44"/>
        <v>31.400468384074941</v>
      </c>
      <c r="E147" s="119">
        <v>4265</v>
      </c>
      <c r="F147" s="338">
        <f t="shared" si="45"/>
        <v>9.9882903981264626</v>
      </c>
      <c r="G147" s="339">
        <v>27</v>
      </c>
      <c r="H147" s="340">
        <f t="shared" si="46"/>
        <v>6.323185011709602E-2</v>
      </c>
      <c r="I147" s="119">
        <v>25</v>
      </c>
      <c r="J147" s="340">
        <f t="shared" si="47"/>
        <v>5.8548009367681501E-2</v>
      </c>
      <c r="K147" s="119">
        <v>9091</v>
      </c>
      <c r="L147" s="337">
        <f t="shared" si="48"/>
        <v>21.2903981264637</v>
      </c>
      <c r="M147" s="119">
        <f t="shared" si="49"/>
        <v>29292</v>
      </c>
      <c r="N147" s="337">
        <f t="shared" si="50"/>
        <v>68.599531615925059</v>
      </c>
      <c r="O147" s="119">
        <v>1711</v>
      </c>
      <c r="P147" s="337">
        <f t="shared" si="51"/>
        <v>4.0070257611241216</v>
      </c>
      <c r="Q147" s="119">
        <v>3092</v>
      </c>
      <c r="R147" s="338">
        <f t="shared" si="52"/>
        <v>7.2412177985948487</v>
      </c>
      <c r="S147" s="339">
        <v>1174</v>
      </c>
      <c r="T147" s="340">
        <f t="shared" si="53"/>
        <v>2.7494145199063231</v>
      </c>
      <c r="U147" s="119">
        <v>7523</v>
      </c>
      <c r="V147" s="338">
        <f t="shared" si="54"/>
        <v>17.618266978922716</v>
      </c>
      <c r="W147" s="339">
        <v>8926</v>
      </c>
      <c r="X147" s="340">
        <f t="shared" si="55"/>
        <v>20.903981264637004</v>
      </c>
      <c r="Y147" s="119">
        <v>13</v>
      </c>
      <c r="Z147" s="338">
        <f t="shared" si="56"/>
        <v>3.0444964871194378E-2</v>
      </c>
      <c r="AA147" s="339">
        <v>194</v>
      </c>
      <c r="AB147" s="340">
        <f t="shared" si="57"/>
        <v>0.45433255269320849</v>
      </c>
      <c r="AC147" s="119">
        <v>15</v>
      </c>
      <c r="AD147" s="340">
        <f t="shared" si="58"/>
        <v>3.5128805620608897E-2</v>
      </c>
      <c r="AE147" s="119">
        <v>5243</v>
      </c>
      <c r="AF147" s="338">
        <f t="shared" si="59"/>
        <v>12.278688524590164</v>
      </c>
      <c r="AG147" s="339">
        <v>117</v>
      </c>
      <c r="AH147" s="338">
        <f t="shared" si="60"/>
        <v>0.27400468384074944</v>
      </c>
      <c r="AI147" s="339">
        <v>581</v>
      </c>
      <c r="AJ147" s="340">
        <f t="shared" si="61"/>
        <v>1.360655737704918</v>
      </c>
      <c r="AK147" s="119">
        <v>703</v>
      </c>
      <c r="AL147" s="196">
        <f t="shared" si="62"/>
        <v>1.6463700234192038</v>
      </c>
    </row>
    <row r="148" spans="1:38" customFormat="1">
      <c r="A148" s="197" t="s">
        <v>29</v>
      </c>
      <c r="B148" s="120">
        <f t="shared" si="43"/>
        <v>10170</v>
      </c>
      <c r="C148" s="121">
        <v>3355</v>
      </c>
      <c r="D148" s="341">
        <f t="shared" si="44"/>
        <v>32.989183874139627</v>
      </c>
      <c r="E148" s="121">
        <v>683</v>
      </c>
      <c r="F148" s="342">
        <f t="shared" si="45"/>
        <v>6.7158308751229105</v>
      </c>
      <c r="G148" s="343">
        <v>8</v>
      </c>
      <c r="H148" s="344">
        <f t="shared" si="46"/>
        <v>7.8662733529990175E-2</v>
      </c>
      <c r="I148" s="121">
        <v>35</v>
      </c>
      <c r="J148" s="344">
        <f t="shared" si="47"/>
        <v>0.34414945919370699</v>
      </c>
      <c r="K148" s="121">
        <v>2629</v>
      </c>
      <c r="L148" s="341">
        <f t="shared" si="48"/>
        <v>25.850540806293022</v>
      </c>
      <c r="M148" s="121">
        <f t="shared" si="49"/>
        <v>6815</v>
      </c>
      <c r="N148" s="341">
        <f t="shared" si="50"/>
        <v>67.010816125860373</v>
      </c>
      <c r="O148" s="121">
        <v>624</v>
      </c>
      <c r="P148" s="341">
        <f t="shared" si="51"/>
        <v>6.1356932153392325</v>
      </c>
      <c r="Q148" s="121">
        <v>1782</v>
      </c>
      <c r="R148" s="342">
        <f t="shared" si="52"/>
        <v>17.522123893805311</v>
      </c>
      <c r="S148" s="343">
        <v>372</v>
      </c>
      <c r="T148" s="344">
        <f t="shared" si="53"/>
        <v>3.6578171091445428</v>
      </c>
      <c r="U148" s="121">
        <v>1124</v>
      </c>
      <c r="V148" s="342">
        <f t="shared" si="54"/>
        <v>11.052114060963618</v>
      </c>
      <c r="W148" s="343">
        <v>236</v>
      </c>
      <c r="X148" s="344">
        <f t="shared" si="55"/>
        <v>2.3205506391347099</v>
      </c>
      <c r="Y148" s="121">
        <v>6</v>
      </c>
      <c r="Z148" s="342">
        <f t="shared" si="56"/>
        <v>5.8997050147492625E-2</v>
      </c>
      <c r="AA148" s="343">
        <v>10</v>
      </c>
      <c r="AB148" s="344">
        <f t="shared" si="57"/>
        <v>9.8328416912487712E-2</v>
      </c>
      <c r="AC148" s="121">
        <v>3</v>
      </c>
      <c r="AD148" s="344">
        <f t="shared" si="58"/>
        <v>2.9498525073746312E-2</v>
      </c>
      <c r="AE148" s="121">
        <v>2438</v>
      </c>
      <c r="AF148" s="342">
        <f t="shared" si="59"/>
        <v>23.972468043264502</v>
      </c>
      <c r="AG148" s="343">
        <v>30</v>
      </c>
      <c r="AH148" s="342">
        <f t="shared" si="60"/>
        <v>0.29498525073746312</v>
      </c>
      <c r="AI148" s="343">
        <v>111</v>
      </c>
      <c r="AJ148" s="344">
        <f t="shared" si="61"/>
        <v>1.0914454277286136</v>
      </c>
      <c r="AK148" s="121">
        <v>79</v>
      </c>
      <c r="AL148" s="198">
        <f t="shared" si="62"/>
        <v>0.77679449360865294</v>
      </c>
    </row>
    <row r="149" spans="1:38" customFormat="1">
      <c r="A149" s="199" t="s">
        <v>30</v>
      </c>
      <c r="B149" s="200">
        <f t="shared" si="43"/>
        <v>52870</v>
      </c>
      <c r="C149" s="201">
        <v>16763</v>
      </c>
      <c r="D149" s="345">
        <f t="shared" si="44"/>
        <v>31.706071496122561</v>
      </c>
      <c r="E149" s="201">
        <v>4948</v>
      </c>
      <c r="F149" s="346">
        <f t="shared" si="45"/>
        <v>9.358804615093625</v>
      </c>
      <c r="G149" s="347">
        <v>35</v>
      </c>
      <c r="H149" s="348">
        <f t="shared" si="46"/>
        <v>6.6200113485908832E-2</v>
      </c>
      <c r="I149" s="201">
        <v>60</v>
      </c>
      <c r="J149" s="348">
        <f t="shared" si="47"/>
        <v>0.11348590883298658</v>
      </c>
      <c r="K149" s="201">
        <v>11720</v>
      </c>
      <c r="L149" s="345">
        <f t="shared" si="48"/>
        <v>22.167580858710043</v>
      </c>
      <c r="M149" s="201">
        <f t="shared" si="49"/>
        <v>36107</v>
      </c>
      <c r="N149" s="345">
        <f t="shared" si="50"/>
        <v>68.293928503877439</v>
      </c>
      <c r="O149" s="201">
        <v>2335</v>
      </c>
      <c r="P149" s="345">
        <f t="shared" si="51"/>
        <v>4.4164932854170607</v>
      </c>
      <c r="Q149" s="201">
        <v>4874</v>
      </c>
      <c r="R149" s="346">
        <f t="shared" si="52"/>
        <v>9.2188386608662753</v>
      </c>
      <c r="S149" s="347">
        <v>1546</v>
      </c>
      <c r="T149" s="348">
        <f t="shared" si="53"/>
        <v>2.9241535842632871</v>
      </c>
      <c r="U149" s="201">
        <v>8647</v>
      </c>
      <c r="V149" s="346">
        <f t="shared" si="54"/>
        <v>16.35521089464725</v>
      </c>
      <c r="W149" s="347">
        <v>9162</v>
      </c>
      <c r="X149" s="348">
        <f t="shared" si="55"/>
        <v>17.329298278797051</v>
      </c>
      <c r="Y149" s="201">
        <v>19</v>
      </c>
      <c r="Z149" s="346">
        <f t="shared" si="56"/>
        <v>3.5937204463779078E-2</v>
      </c>
      <c r="AA149" s="347">
        <v>204</v>
      </c>
      <c r="AB149" s="348">
        <f t="shared" si="57"/>
        <v>0.38585209003215432</v>
      </c>
      <c r="AC149" s="201">
        <v>18</v>
      </c>
      <c r="AD149" s="348">
        <f t="shared" si="58"/>
        <v>3.4045772649895972E-2</v>
      </c>
      <c r="AE149" s="201">
        <v>7681</v>
      </c>
      <c r="AF149" s="346">
        <f t="shared" si="59"/>
        <v>14.528087762436165</v>
      </c>
      <c r="AG149" s="347">
        <v>147</v>
      </c>
      <c r="AH149" s="346">
        <f t="shared" si="60"/>
        <v>0.2780404766408171</v>
      </c>
      <c r="AI149" s="347">
        <v>692</v>
      </c>
      <c r="AJ149" s="348">
        <f t="shared" si="61"/>
        <v>1.3088708152071118</v>
      </c>
      <c r="AK149" s="201">
        <v>782</v>
      </c>
      <c r="AL149" s="202">
        <f t="shared" si="62"/>
        <v>1.4790996784565917</v>
      </c>
    </row>
    <row r="150" spans="1:38" customFormat="1">
      <c r="A150" s="389" t="s">
        <v>81</v>
      </c>
      <c r="B150" s="389"/>
      <c r="C150" s="389"/>
      <c r="D150" s="389"/>
      <c r="E150" s="389"/>
      <c r="F150" s="389"/>
      <c r="G150" s="389"/>
      <c r="H150" s="389"/>
      <c r="I150" s="389"/>
      <c r="J150" s="389"/>
      <c r="K150" s="389"/>
      <c r="L150" s="389"/>
      <c r="M150" s="389"/>
      <c r="N150" s="389"/>
      <c r="O150" s="389"/>
      <c r="P150" s="389"/>
      <c r="Q150" s="389"/>
      <c r="R150" s="389"/>
      <c r="S150" s="389"/>
      <c r="T150" s="389"/>
      <c r="U150" s="389"/>
      <c r="V150" s="389"/>
      <c r="W150" s="389"/>
      <c r="X150" s="389"/>
      <c r="Y150" s="389"/>
      <c r="Z150" s="389"/>
      <c r="AA150" s="389"/>
      <c r="AB150" s="389"/>
      <c r="AC150" s="389"/>
      <c r="AD150" s="389"/>
      <c r="AE150" s="389"/>
      <c r="AF150" s="389"/>
      <c r="AG150" s="389"/>
      <c r="AH150" s="389"/>
      <c r="AI150" s="389"/>
      <c r="AJ150" s="389"/>
      <c r="AK150" s="389"/>
      <c r="AL150" s="389"/>
    </row>
    <row r="151" spans="1:38" customFormat="1">
      <c r="A151" s="389" t="s">
        <v>90</v>
      </c>
      <c r="B151" s="389"/>
      <c r="C151" s="389"/>
      <c r="D151" s="389"/>
      <c r="E151" s="389"/>
      <c r="F151" s="389"/>
      <c r="G151" s="389"/>
      <c r="H151" s="389"/>
      <c r="I151" s="389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389"/>
      <c r="V151" s="389"/>
      <c r="W151" s="389"/>
      <c r="X151" s="389"/>
      <c r="Y151" s="389"/>
      <c r="Z151" s="389"/>
      <c r="AA151" s="389"/>
      <c r="AB151" s="389"/>
      <c r="AC151" s="389"/>
      <c r="AD151" s="389"/>
      <c r="AE151" s="389"/>
      <c r="AF151" s="389"/>
      <c r="AG151" s="389"/>
      <c r="AH151" s="389"/>
      <c r="AI151" s="389"/>
      <c r="AJ151" s="389"/>
      <c r="AK151" s="389"/>
      <c r="AL151" s="389"/>
    </row>
  </sheetData>
  <mergeCells count="150">
    <mergeCell ref="A150:AL150"/>
    <mergeCell ref="A151:AL151"/>
    <mergeCell ref="AA129:AB129"/>
    <mergeCell ref="AC129:AD129"/>
    <mergeCell ref="AE129:AF129"/>
    <mergeCell ref="AG129:AH129"/>
    <mergeCell ref="AI129:AJ129"/>
    <mergeCell ref="AK129:AL129"/>
    <mergeCell ref="I128:J129"/>
    <mergeCell ref="K128:L129"/>
    <mergeCell ref="O128:AF128"/>
    <mergeCell ref="AG128:AL128"/>
    <mergeCell ref="O129:P129"/>
    <mergeCell ref="Q129:R129"/>
    <mergeCell ref="S129:T129"/>
    <mergeCell ref="U129:V129"/>
    <mergeCell ref="W129:X129"/>
    <mergeCell ref="Y129:Z129"/>
    <mergeCell ref="A126:A130"/>
    <mergeCell ref="B126:B129"/>
    <mergeCell ref="C126:L126"/>
    <mergeCell ref="M126:AL126"/>
    <mergeCell ref="C127:D129"/>
    <mergeCell ref="E127:L127"/>
    <mergeCell ref="M127:N129"/>
    <mergeCell ref="O127:AL127"/>
    <mergeCell ref="E128:F129"/>
    <mergeCell ref="G128:H129"/>
    <mergeCell ref="AI99:AJ99"/>
    <mergeCell ref="AK99:AL99"/>
    <mergeCell ref="A120:AL120"/>
    <mergeCell ref="A121:AL121"/>
    <mergeCell ref="A123:AL123"/>
    <mergeCell ref="A125:AL125"/>
    <mergeCell ref="W99:X99"/>
    <mergeCell ref="Y99:Z99"/>
    <mergeCell ref="AA99:AB99"/>
    <mergeCell ref="AC99:AD99"/>
    <mergeCell ref="AE99:AF99"/>
    <mergeCell ref="AG99:AH99"/>
    <mergeCell ref="E98:F99"/>
    <mergeCell ref="G98:H99"/>
    <mergeCell ref="I98:J99"/>
    <mergeCell ref="K98:L99"/>
    <mergeCell ref="O98:AF98"/>
    <mergeCell ref="AG98:AL98"/>
    <mergeCell ref="O99:P99"/>
    <mergeCell ref="Q99:R99"/>
    <mergeCell ref="A90:AL90"/>
    <mergeCell ref="Q69:R69"/>
    <mergeCell ref="S69:T69"/>
    <mergeCell ref="U69:V69"/>
    <mergeCell ref="W69:X69"/>
    <mergeCell ref="Y69:Z69"/>
    <mergeCell ref="AA69:AB69"/>
    <mergeCell ref="S99:T99"/>
    <mergeCell ref="U99:V99"/>
    <mergeCell ref="A93:AL93"/>
    <mergeCell ref="A95:AL95"/>
    <mergeCell ref="A96:A100"/>
    <mergeCell ref="B96:B99"/>
    <mergeCell ref="C96:L96"/>
    <mergeCell ref="M96:AL96"/>
    <mergeCell ref="C97:D99"/>
    <mergeCell ref="E97:L97"/>
    <mergeCell ref="M97:N99"/>
    <mergeCell ref="O97:AL97"/>
    <mergeCell ref="AE39:AF39"/>
    <mergeCell ref="AG39:AH39"/>
    <mergeCell ref="AI39:AJ39"/>
    <mergeCell ref="G38:H39"/>
    <mergeCell ref="I38:J39"/>
    <mergeCell ref="K38:L39"/>
    <mergeCell ref="O38:AF38"/>
    <mergeCell ref="AG38:AL38"/>
    <mergeCell ref="O39:P39"/>
    <mergeCell ref="Q39:R39"/>
    <mergeCell ref="S39:T39"/>
    <mergeCell ref="A60:AL60"/>
    <mergeCell ref="A61:AL61"/>
    <mergeCell ref="A63:AL63"/>
    <mergeCell ref="A65:AL65"/>
    <mergeCell ref="A66:A70"/>
    <mergeCell ref="B66:B69"/>
    <mergeCell ref="C66:L66"/>
    <mergeCell ref="M66:AL66"/>
    <mergeCell ref="C67:D69"/>
    <mergeCell ref="E67:L67"/>
    <mergeCell ref="M67:N69"/>
    <mergeCell ref="O67:AL67"/>
    <mergeCell ref="E68:F69"/>
    <mergeCell ref="G68:H69"/>
    <mergeCell ref="I68:J69"/>
    <mergeCell ref="K68:L69"/>
    <mergeCell ref="O68:AF68"/>
    <mergeCell ref="AG68:AL68"/>
    <mergeCell ref="O69:P69"/>
    <mergeCell ref="AC69:AD69"/>
    <mergeCell ref="AE69:AF69"/>
    <mergeCell ref="AG69:AH69"/>
    <mergeCell ref="AI69:AJ69"/>
    <mergeCell ref="AK69:AL69"/>
    <mergeCell ref="E8:F9"/>
    <mergeCell ref="G8:H9"/>
    <mergeCell ref="I8:J9"/>
    <mergeCell ref="K8:L9"/>
    <mergeCell ref="O8:AF8"/>
    <mergeCell ref="AG8:AL8"/>
    <mergeCell ref="O9:P9"/>
    <mergeCell ref="Q9:R9"/>
    <mergeCell ref="U39:V39"/>
    <mergeCell ref="W39:X39"/>
    <mergeCell ref="A35:AL35"/>
    <mergeCell ref="A36:A40"/>
    <mergeCell ref="B36:B39"/>
    <mergeCell ref="C36:L36"/>
    <mergeCell ref="M36:AL36"/>
    <mergeCell ref="C37:D39"/>
    <mergeCell ref="E37:L37"/>
    <mergeCell ref="M37:N39"/>
    <mergeCell ref="O37:AL37"/>
    <mergeCell ref="E38:F39"/>
    <mergeCell ref="AK39:AL39"/>
    <mergeCell ref="Y39:Z39"/>
    <mergeCell ref="AA39:AB39"/>
    <mergeCell ref="AC39:AD39"/>
    <mergeCell ref="A3:AL3"/>
    <mergeCell ref="A5:AL5"/>
    <mergeCell ref="A6:A10"/>
    <mergeCell ref="B6:B9"/>
    <mergeCell ref="C6:L6"/>
    <mergeCell ref="M6:AL6"/>
    <mergeCell ref="C7:D9"/>
    <mergeCell ref="E7:L7"/>
    <mergeCell ref="A91:AL91"/>
    <mergeCell ref="A33:AL33"/>
    <mergeCell ref="AE9:AF9"/>
    <mergeCell ref="AG9:AH9"/>
    <mergeCell ref="AI9:AJ9"/>
    <mergeCell ref="AK9:AL9"/>
    <mergeCell ref="A30:AL30"/>
    <mergeCell ref="A31:AL31"/>
    <mergeCell ref="S9:T9"/>
    <mergeCell ref="U9:V9"/>
    <mergeCell ref="W9:X9"/>
    <mergeCell ref="Y9:Z9"/>
    <mergeCell ref="AA9:AB9"/>
    <mergeCell ref="AC9:AD9"/>
    <mergeCell ref="M7:N9"/>
    <mergeCell ref="O7:AL7"/>
  </mergeCells>
  <hyperlinks>
    <hyperlink ref="A1" location="Inhalt!A9" display="Zurück zum Inhalt" xr:uid="{00000000-0004-0000-0300-000000000000}"/>
  </hyperlinks>
  <pageMargins left="0.7" right="0.7" top="0.78740157499999996" bottom="0.78740157499999996" header="0.3" footer="0.3"/>
  <pageSetup paperSize="9" orientation="portrait" r:id="rId1"/>
  <ignoredErrors>
    <ignoredError sqref="D87:AL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Daten HF-09.0.1</vt:lpstr>
      <vt:lpstr>Daten HF-09.0.2</vt:lpstr>
      <vt:lpstr>Daten HF-09.0.3</vt:lpstr>
    </vt:vector>
  </TitlesOfParts>
  <Company>Deutsches Jugendinstitut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Ulrich</dc:creator>
  <cp:lastModifiedBy>Norina Wallussek</cp:lastModifiedBy>
  <dcterms:created xsi:type="dcterms:W3CDTF">2023-06-03T09:42:29Z</dcterms:created>
  <dcterms:modified xsi:type="dcterms:W3CDTF">2024-08-28T12:36:48Z</dcterms:modified>
</cp:coreProperties>
</file>